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56" yWindow="65376" windowWidth="22880" windowHeight="13160" tabRatio="500" firstSheet="2" activeTab="5"/>
  </bookViews>
  <sheets>
    <sheet name="EF1" sheetId="1" r:id="rId1"/>
    <sheet name="Prx6" sheetId="2" r:id="rId2"/>
    <sheet name="HIF" sheetId="3" r:id="rId3"/>
    <sheet name="IkB" sheetId="4" r:id="rId4"/>
    <sheet name="PE2" sheetId="5" r:id="rId5"/>
    <sheet name="IL17" sheetId="6" r:id="rId6"/>
  </sheets>
  <definedNames/>
  <calcPr fullCalcOnLoad="1"/>
</workbook>
</file>

<file path=xl/sharedStrings.xml><?xml version="1.0" encoding="utf-8"?>
<sst xmlns="http://schemas.openxmlformats.org/spreadsheetml/2006/main" count="1978" uniqueCount="89">
  <si>
    <t>CO2-1</t>
  </si>
  <si>
    <t>CO2</t>
  </si>
  <si>
    <t>Control</t>
  </si>
  <si>
    <t>Juvenile</t>
  </si>
  <si>
    <t>CO2-2</t>
  </si>
  <si>
    <t>CO2-3</t>
  </si>
  <si>
    <t>CO2-4</t>
  </si>
  <si>
    <t>CO2-5</t>
  </si>
  <si>
    <t>CO2-6</t>
  </si>
  <si>
    <t>CO2-7</t>
  </si>
  <si>
    <t>CO2-8</t>
  </si>
  <si>
    <t>cont1</t>
  </si>
  <si>
    <t>Air</t>
  </si>
  <si>
    <t>cont2</t>
  </si>
  <si>
    <t>cont3</t>
  </si>
  <si>
    <t>cont4</t>
  </si>
  <si>
    <t>cont5</t>
  </si>
  <si>
    <t>cont6</t>
  </si>
  <si>
    <t>cont7</t>
  </si>
  <si>
    <t>cont8</t>
  </si>
  <si>
    <t>Sample Name</t>
  </si>
  <si>
    <t>Air - CO2</t>
  </si>
  <si>
    <t>Vibrio - Control</t>
  </si>
  <si>
    <t>Adult/Juvenile</t>
  </si>
  <si>
    <t>R0 [1/(1+AER)^Ct]</t>
  </si>
  <si>
    <t>R0 Normalized to EF1</t>
  </si>
  <si>
    <t>Threshold (1)</t>
  </si>
  <si>
    <t>Ct (1)</t>
  </si>
  <si>
    <t>Efficiency (1) [%]</t>
  </si>
  <si>
    <t>Threshold (2)</t>
  </si>
  <si>
    <t>Ct (2)</t>
  </si>
  <si>
    <t>Efficiency (2) [%]</t>
  </si>
  <si>
    <t>Threshold (3)</t>
  </si>
  <si>
    <t>Ct (3)</t>
  </si>
  <si>
    <t>Efficiency (3) [%]</t>
  </si>
  <si>
    <t>Threshold (4)</t>
  </si>
  <si>
    <t>Ct (4)</t>
  </si>
  <si>
    <t>Efficiency (4) [%]</t>
  </si>
  <si>
    <t>Average Ct</t>
  </si>
  <si>
    <t>Avg. Efficiency across reps</t>
  </si>
  <si>
    <t>AER</t>
  </si>
  <si>
    <t>Avg. Efficiency across Replicates</t>
  </si>
  <si>
    <t>Avg Ct</t>
  </si>
  <si>
    <t>EF1 R0</t>
  </si>
  <si>
    <t>Mean CO2</t>
  </si>
  <si>
    <t>Mean Air</t>
  </si>
  <si>
    <t>stand dev</t>
  </si>
  <si>
    <t>AC1</t>
  </si>
  <si>
    <t>Adult</t>
  </si>
  <si>
    <t>AC2</t>
  </si>
  <si>
    <t>AC3</t>
  </si>
  <si>
    <t>AC4</t>
  </si>
  <si>
    <t>AC5</t>
  </si>
  <si>
    <t>AC6</t>
  </si>
  <si>
    <t>AC7</t>
  </si>
  <si>
    <t>AC8</t>
  </si>
  <si>
    <t>AV1</t>
  </si>
  <si>
    <t>Vibrio</t>
  </si>
  <si>
    <t>AV2</t>
  </si>
  <si>
    <t>AV3</t>
  </si>
  <si>
    <t>AV4</t>
  </si>
  <si>
    <t>AV5</t>
  </si>
  <si>
    <t>AV6</t>
  </si>
  <si>
    <t>AV7</t>
  </si>
  <si>
    <t>AV8</t>
  </si>
  <si>
    <t>CC1</t>
  </si>
  <si>
    <t>CC2</t>
  </si>
  <si>
    <t>CC3</t>
  </si>
  <si>
    <t>CC4</t>
  </si>
  <si>
    <t>CC5</t>
  </si>
  <si>
    <t>CC6</t>
  </si>
  <si>
    <t>CC7</t>
  </si>
  <si>
    <t>CC8</t>
  </si>
  <si>
    <t>CV1</t>
  </si>
  <si>
    <t>CV2</t>
  </si>
  <si>
    <t>CV3</t>
  </si>
  <si>
    <t>CV4</t>
  </si>
  <si>
    <t>CV5</t>
  </si>
  <si>
    <t>CV6</t>
  </si>
  <si>
    <t>CV7</t>
  </si>
  <si>
    <t>CV8</t>
  </si>
  <si>
    <t>N/A</t>
  </si>
  <si>
    <t>Mean AC</t>
  </si>
  <si>
    <t>Mean AV</t>
  </si>
  <si>
    <t>Mean CC</t>
  </si>
  <si>
    <t>Mean CV</t>
  </si>
  <si>
    <t>Mean No Vt</t>
  </si>
  <si>
    <t>Mean Vt</t>
  </si>
  <si>
    <t>standard dev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</si>
</sst>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2.75"/>
      <name val="Verdana"/>
      <family val="0"/>
    </font>
    <font>
      <b/>
      <sz val="3.25"/>
      <name val="Verdana"/>
      <family val="0"/>
    </font>
    <font>
      <sz val="8.25"/>
      <name val="Verdana"/>
      <family val="0"/>
    </font>
    <font>
      <b/>
      <sz val="9.75"/>
      <name val="Verdana"/>
      <family val="0"/>
    </font>
    <font>
      <sz val="8"/>
      <name val="Verdana"/>
      <family val="0"/>
    </font>
    <font>
      <b/>
      <sz val="9.25"/>
      <name val="Verdana"/>
      <family val="0"/>
    </font>
    <font>
      <b/>
      <sz val="12"/>
      <name val="Verdana"/>
      <family val="0"/>
    </font>
    <font>
      <b/>
      <sz val="8"/>
      <name val="Verdana"/>
      <family val="0"/>
    </font>
    <font>
      <sz val="10.75"/>
      <name val="Verdana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latin typeface="Verdana"/>
                <a:ea typeface="Verdana"/>
                <a:cs typeface="Verdana"/>
              </a:rPr>
              <a:t>EF1 Expression: juv. WB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'EF1'!$K$23</c:f>
                <c:numCache>
                  <c:ptCount val="1"/>
                  <c:pt idx="0">
                    <c:v>27.01</c:v>
                  </c:pt>
                </c:numCache>
              </c:numRef>
            </c:plus>
            <c:minus>
              <c:numRef>
                <c:f>'EF1'!$K$23</c:f>
                <c:numCache>
                  <c:ptCount val="1"/>
                  <c:pt idx="0">
                    <c:v>27.01</c:v>
                  </c:pt>
                </c:numCache>
              </c:numRef>
            </c:minus>
            <c:noEndCap val="0"/>
          </c:errBars>
          <c:cat>
            <c:numRef>
              <c:f>'EF1'!$E$19:$E$20</c:f>
              <c:numCache/>
            </c:numRef>
          </c:cat>
          <c:val>
            <c:numRef>
              <c:f>'EF1'!$K$19:$K$20</c:f>
              <c:numCache/>
            </c:numRef>
          </c:val>
        </c:ser>
        <c:axId val="20852122"/>
        <c:axId val="45809899"/>
      </c:barChart>
      <c:catAx>
        <c:axId val="20852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809899"/>
        <c:crosses val="autoZero"/>
        <c:auto val="1"/>
        <c:lblOffset val="100"/>
        <c:noMultiLvlLbl val="0"/>
      </c:catAx>
      <c:valAx>
        <c:axId val="458098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852122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HIF Expression: Adults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CF305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HIF!$I$56:$I$59</c:f>
              <c:strCache/>
            </c:strRef>
          </c:cat>
          <c:val>
            <c:numRef>
              <c:f>HIF!$J$56:$J$59</c:f>
              <c:numCache/>
            </c:numRef>
          </c:val>
        </c:ser>
        <c:axId val="37499604"/>
        <c:axId val="53116533"/>
      </c:barChart>
      <c:catAx>
        <c:axId val="37499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116533"/>
        <c:crosses val="autoZero"/>
        <c:auto val="1"/>
        <c:lblOffset val="100"/>
        <c:noMultiLvlLbl val="0"/>
      </c:catAx>
      <c:valAx>
        <c:axId val="531165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4996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HIF Expression: Adults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CF305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HIF!$I$60:$I$63</c:f>
              <c:strCache/>
            </c:strRef>
          </c:cat>
          <c:val>
            <c:numRef>
              <c:f>HIF!$J$60:$J$63</c:f>
              <c:numCache/>
            </c:numRef>
          </c:val>
        </c:ser>
        <c:axId val="52301662"/>
        <c:axId val="59924943"/>
      </c:barChart>
      <c:catAx>
        <c:axId val="52301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924943"/>
        <c:crosses val="autoZero"/>
        <c:auto val="1"/>
        <c:lblOffset val="100"/>
        <c:noMultiLvlLbl val="0"/>
      </c:catAx>
      <c:valAx>
        <c:axId val="599249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30166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HIF Expression: juv gills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HIF!$I$99:$I$102</c:f>
              <c:strCache/>
            </c:strRef>
          </c:cat>
          <c:val>
            <c:numRef>
              <c:f>HIF!$J$99:$J$102</c:f>
              <c:numCache/>
            </c:numRef>
          </c:val>
        </c:ser>
        <c:axId val="12444680"/>
        <c:axId val="36046409"/>
      </c:barChart>
      <c:catAx>
        <c:axId val="12444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046409"/>
        <c:crosses val="autoZero"/>
        <c:auto val="1"/>
        <c:lblOffset val="100"/>
        <c:noMultiLvlLbl val="0"/>
      </c:catAx>
      <c:valAx>
        <c:axId val="360464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4446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HIF Expression: juv gills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HIF!$I$103:$I$106</c:f>
              <c:strCache/>
            </c:strRef>
          </c:cat>
          <c:val>
            <c:numRef>
              <c:f>HIF!$J$103:$J$106</c:f>
              <c:numCache/>
            </c:numRef>
          </c:val>
        </c:ser>
        <c:axId val="14142162"/>
        <c:axId val="25744867"/>
      </c:barChart>
      <c:catAx>
        <c:axId val="14142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744867"/>
        <c:crosses val="autoZero"/>
        <c:auto val="1"/>
        <c:lblOffset val="100"/>
        <c:noMultiLvlLbl val="0"/>
      </c:catAx>
      <c:valAx>
        <c:axId val="257448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14216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IkB Expression: Adults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C99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IkB!$I$35:$I$38</c:f>
              <c:strCache/>
            </c:strRef>
          </c:cat>
          <c:val>
            <c:numRef>
              <c:f>IkB!$J$35:$J$38</c:f>
              <c:numCache/>
            </c:numRef>
          </c:val>
        </c:ser>
        <c:axId val="327100"/>
        <c:axId val="23878301"/>
      </c:barChart>
      <c:catAx>
        <c:axId val="327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878301"/>
        <c:crosses val="autoZero"/>
        <c:auto val="1"/>
        <c:lblOffset val="100"/>
        <c:noMultiLvlLbl val="0"/>
      </c:catAx>
      <c:valAx>
        <c:axId val="238783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71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IkB Expression : juv gills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IkB!$I$84:$I$87</c:f>
              <c:strCache/>
            </c:strRef>
          </c:cat>
          <c:val>
            <c:numRef>
              <c:f>IkB!$J$84:$J$87</c:f>
              <c:numCache/>
            </c:numRef>
          </c:val>
        </c:ser>
        <c:axId val="65394374"/>
        <c:axId val="9059959"/>
      </c:barChart>
      <c:catAx>
        <c:axId val="653943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059959"/>
        <c:crosses val="autoZero"/>
        <c:auto val="1"/>
        <c:lblOffset val="100"/>
        <c:noMultiLvlLbl val="0"/>
      </c:catAx>
      <c:valAx>
        <c:axId val="90599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39437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IkB Expression: Adults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C99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IkB!$I$39:$I$42</c:f>
              <c:strCache/>
            </c:strRef>
          </c:cat>
          <c:val>
            <c:numRef>
              <c:f>IkB!$J$39:$J$42</c:f>
              <c:numCache/>
            </c:numRef>
          </c:val>
        </c:ser>
        <c:axId val="57397232"/>
        <c:axId val="29248369"/>
      </c:barChart>
      <c:catAx>
        <c:axId val="57397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248369"/>
        <c:crosses val="autoZero"/>
        <c:auto val="1"/>
        <c:lblOffset val="100"/>
        <c:noMultiLvlLbl val="0"/>
      </c:catAx>
      <c:valAx>
        <c:axId val="292483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3972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IkB Expression: juv gills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IkB!$I$88:$I$91</c:f>
              <c:strCache/>
            </c:strRef>
          </c:cat>
          <c:val>
            <c:numRef>
              <c:f>IkB!$J$88:$J$91</c:f>
              <c:numCache/>
            </c:numRef>
          </c:val>
        </c:ser>
        <c:axId val="54756154"/>
        <c:axId val="37776267"/>
      </c:barChart>
      <c:catAx>
        <c:axId val="547561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776267"/>
        <c:crosses val="autoZero"/>
        <c:auto val="1"/>
        <c:lblOffset val="100"/>
        <c:noMultiLvlLbl val="0"/>
      </c:catAx>
      <c:valAx>
        <c:axId val="377762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7561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PE2 Expression: Adults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PE2!$I$35:$I$38</c:f>
              <c:strCache/>
            </c:strRef>
          </c:cat>
          <c:val>
            <c:numRef>
              <c:f>PE2!$J$35:$J$38</c:f>
              <c:numCache/>
            </c:numRef>
          </c:val>
        </c:ser>
        <c:axId val="6204068"/>
        <c:axId val="50243781"/>
      </c:barChart>
      <c:catAx>
        <c:axId val="6204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243781"/>
        <c:crosses val="autoZero"/>
        <c:auto val="1"/>
        <c:lblOffset val="100"/>
        <c:noMultiLvlLbl val="0"/>
      </c:catAx>
      <c:valAx>
        <c:axId val="502437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0406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PE2 Expression: Adults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PE2!$I$39:$I$42</c:f>
              <c:strCache/>
            </c:strRef>
          </c:cat>
          <c:val>
            <c:numRef>
              <c:f>PE2!$J$39:$J$42</c:f>
              <c:numCache/>
            </c:numRef>
          </c:val>
        </c:ser>
        <c:axId val="43917358"/>
        <c:axId val="51850527"/>
      </c:barChart>
      <c:catAx>
        <c:axId val="43917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850527"/>
        <c:crosses val="autoZero"/>
        <c:auto val="1"/>
        <c:lblOffset val="100"/>
        <c:noMultiLvlLbl val="0"/>
      </c:catAx>
      <c:valAx>
        <c:axId val="518505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91735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EF1 Expression: adults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EE257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'EF1'!$J$27</c:f>
                <c:numCache>
                  <c:ptCount val="1"/>
                  <c:pt idx="0">
                    <c:v>3.88353113828449E-06</c:v>
                  </c:pt>
                </c:numCache>
              </c:numRef>
            </c:plus>
            <c:minus>
              <c:numRef>
                <c:f>'EF1'!$J$27</c:f>
                <c:numCache>
                  <c:ptCount val="1"/>
                  <c:pt idx="0">
                    <c:v>3.88353113828449E-06</c:v>
                  </c:pt>
                </c:numCache>
              </c:numRef>
            </c:minus>
            <c:noEndCap val="0"/>
          </c:errBars>
          <c:cat>
            <c:strRef>
              <c:f>'EF1'!$I$19:$I$22</c:f>
              <c:strCache/>
            </c:strRef>
          </c:cat>
          <c:val>
            <c:numRef>
              <c:f>'EF1'!$J$19:$J$22</c:f>
              <c:numCache/>
            </c:numRef>
          </c:val>
        </c:ser>
        <c:axId val="55788292"/>
        <c:axId val="46013477"/>
      </c:barChart>
      <c:catAx>
        <c:axId val="55788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013477"/>
        <c:crosses val="autoZero"/>
        <c:auto val="1"/>
        <c:lblOffset val="100"/>
        <c:noMultiLvlLbl val="0"/>
      </c:catAx>
      <c:valAx>
        <c:axId val="460134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788292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PE2 Expression: juv gills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1FB71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PE2!$I$84:$I$87</c:f>
              <c:strCache/>
            </c:strRef>
          </c:cat>
          <c:val>
            <c:numRef>
              <c:f>PE2!$J$84:$J$87</c:f>
              <c:numCache/>
            </c:numRef>
          </c:val>
        </c:ser>
        <c:axId val="26992088"/>
        <c:axId val="24265369"/>
      </c:barChart>
      <c:catAx>
        <c:axId val="26992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265369"/>
        <c:crosses val="autoZero"/>
        <c:auto val="1"/>
        <c:lblOffset val="100"/>
        <c:noMultiLvlLbl val="0"/>
      </c:catAx>
      <c:valAx>
        <c:axId val="242653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99208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PE2 Expression: juv gills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1FB71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PE2!$I$88:$I$91</c:f>
              <c:strCache/>
            </c:strRef>
          </c:cat>
          <c:val>
            <c:numRef>
              <c:f>PE2!$J$88:$J$91</c:f>
              <c:numCache/>
            </c:numRef>
          </c:val>
        </c:ser>
        <c:axId val="26541474"/>
        <c:axId val="58479411"/>
      </c:barChart>
      <c:catAx>
        <c:axId val="26541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479411"/>
        <c:crosses val="autoZero"/>
        <c:auto val="1"/>
        <c:lblOffset val="100"/>
        <c:noMultiLvlLbl val="0"/>
      </c:catAx>
      <c:valAx>
        <c:axId val="584794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54147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IL 17 Expression: Adults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'IL17'!$I$35:$I$38</c:f>
              <c:strCache/>
            </c:strRef>
          </c:cat>
          <c:val>
            <c:numRef>
              <c:f>'IL17'!$J$35:$J$38</c:f>
              <c:numCache/>
            </c:numRef>
          </c:val>
        </c:ser>
        <c:axId val="41138572"/>
        <c:axId val="50325741"/>
      </c:barChart>
      <c:catAx>
        <c:axId val="41138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325741"/>
        <c:crosses val="autoZero"/>
        <c:auto val="1"/>
        <c:lblOffset val="100"/>
        <c:noMultiLvlLbl val="0"/>
      </c:catAx>
      <c:valAx>
        <c:axId val="503257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1385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IL 17 Expression: Adults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'IL17'!$I$39:$I$42</c:f>
              <c:strCache/>
            </c:strRef>
          </c:cat>
          <c:val>
            <c:numRef>
              <c:f>'IL17'!$J$39:$J$42</c:f>
              <c:numCache/>
            </c:numRef>
          </c:val>
        </c:ser>
        <c:axId val="49900438"/>
        <c:axId val="18853319"/>
      </c:barChart>
      <c:catAx>
        <c:axId val="49900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853319"/>
        <c:crosses val="autoZero"/>
        <c:auto val="1"/>
        <c:lblOffset val="100"/>
        <c:noMultiLvlLbl val="0"/>
      </c:catAx>
      <c:valAx>
        <c:axId val="188533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9004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IL 17 Expression: juv gills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'IL17'!$I$84:$I$87</c:f>
              <c:strCache/>
            </c:strRef>
          </c:cat>
          <c:val>
            <c:numRef>
              <c:f>'IL17'!$J$84:$J$87</c:f>
              <c:numCache/>
            </c:numRef>
          </c:val>
        </c:ser>
        <c:axId val="34115008"/>
        <c:axId val="7367617"/>
      </c:barChart>
      <c:catAx>
        <c:axId val="341150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367617"/>
        <c:crosses val="autoZero"/>
        <c:auto val="1"/>
        <c:lblOffset val="100"/>
        <c:noMultiLvlLbl val="0"/>
      </c:catAx>
      <c:valAx>
        <c:axId val="73676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11500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IL 17 Expression: juv gills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'IL17'!$I$88:$I$91</c:f>
              <c:strCache/>
            </c:strRef>
          </c:cat>
          <c:val>
            <c:numRef>
              <c:f>'IL17'!$J$88:$J$91</c:f>
              <c:numCache/>
            </c:numRef>
          </c:val>
        </c:ser>
        <c:axId val="965130"/>
        <c:axId val="3345627"/>
      </c:barChart>
      <c:catAx>
        <c:axId val="965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45627"/>
        <c:crosses val="autoZero"/>
        <c:auto val="1"/>
        <c:lblOffset val="100"/>
        <c:noMultiLvlLbl val="0"/>
      </c:catAx>
      <c:valAx>
        <c:axId val="33456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651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Verdana"/>
                <a:ea typeface="Verdana"/>
                <a:cs typeface="Verdana"/>
              </a:rPr>
              <a:t>EF1 Expression: Adults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EE257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fixedVal"/>
            <c:val val="3.884E-06"/>
            <c:noEndCap val="0"/>
          </c:errBars>
          <c:cat>
            <c:strRef>
              <c:f>'EF1'!$I$23:$I$26</c:f>
              <c:strCache/>
            </c:strRef>
          </c:cat>
          <c:val>
            <c:numRef>
              <c:f>'EF1'!$J$23:$J$26</c:f>
              <c:numCache/>
            </c:numRef>
          </c:val>
        </c:ser>
        <c:axId val="3540622"/>
        <c:axId val="57138815"/>
      </c:barChart>
      <c:catAx>
        <c:axId val="3540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138815"/>
        <c:crosses val="autoZero"/>
        <c:auto val="1"/>
        <c:lblOffset val="100"/>
        <c:noMultiLvlLbl val="0"/>
      </c:catAx>
      <c:valAx>
        <c:axId val="571388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40622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EF1 Expression: juv gills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2088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fixedVal"/>
            <c:val val="2.17E-06"/>
            <c:noEndCap val="0"/>
          </c:errBars>
          <c:cat>
            <c:strRef>
              <c:f>'EF1'!$H$84:$H$87</c:f>
              <c:strCache/>
            </c:strRef>
          </c:cat>
          <c:val>
            <c:numRef>
              <c:f>'EF1'!$I$84:$I$87</c:f>
              <c:numCache/>
            </c:numRef>
          </c:val>
        </c:ser>
        <c:axId val="10383928"/>
        <c:axId val="19829241"/>
      </c:barChart>
      <c:catAx>
        <c:axId val="10383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829241"/>
        <c:crosses val="autoZero"/>
        <c:auto val="1"/>
        <c:lblOffset val="100"/>
        <c:noMultiLvlLbl val="0"/>
      </c:catAx>
      <c:valAx>
        <c:axId val="198292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383928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EF1 Expression: juv gills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2088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fixedVal"/>
            <c:val val="2.17E-06"/>
            <c:noEndCap val="0"/>
          </c:errBars>
          <c:cat>
            <c:strRef>
              <c:f>'EF1'!$H$88:$H$91</c:f>
              <c:strCache/>
            </c:strRef>
          </c:cat>
          <c:val>
            <c:numRef>
              <c:f>'EF1'!$I$88:$I$91</c:f>
              <c:numCache/>
            </c:numRef>
          </c:val>
        </c:ser>
        <c:axId val="38248450"/>
        <c:axId val="40673427"/>
      </c:barChart>
      <c:catAx>
        <c:axId val="38248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673427"/>
        <c:crosses val="autoZero"/>
        <c:auto val="1"/>
        <c:lblOffset val="100"/>
        <c:noMultiLvlLbl val="0"/>
      </c:catAx>
      <c:valAx>
        <c:axId val="406734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248450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Verdana"/>
                <a:ea typeface="Verdana"/>
                <a:cs typeface="Verdana"/>
              </a:rPr>
              <a:t>Prx6 Expression: juv wb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6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Prx6!$K$21</c:f>
                <c:numCache>
                  <c:ptCount val="1"/>
                  <c:pt idx="0">
                    <c:v>0.04900497372346805</c:v>
                  </c:pt>
                </c:numCache>
              </c:numRef>
            </c:plus>
            <c:minus>
              <c:numRef>
                <c:f>Prx6!$K$21</c:f>
                <c:numCache>
                  <c:ptCount val="1"/>
                  <c:pt idx="0">
                    <c:v>0.04900497372346805</c:v>
                  </c:pt>
                </c:numCache>
              </c:numRef>
            </c:minus>
            <c:noEndCap val="0"/>
          </c:errBars>
          <c:cat>
            <c:strRef>
              <c:f>Prx6!$J$19:$J$20</c:f>
              <c:strCache/>
            </c:strRef>
          </c:cat>
          <c:val>
            <c:numRef>
              <c:f>Prx6!$K$19:$K$20</c:f>
              <c:numCache/>
            </c:numRef>
          </c:val>
        </c:ser>
        <c:axId val="16370156"/>
        <c:axId val="54170701"/>
      </c:barChart>
      <c:catAx>
        <c:axId val="163701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170701"/>
        <c:crosses val="autoZero"/>
        <c:auto val="1"/>
        <c:lblOffset val="100"/>
        <c:noMultiLvlLbl val="0"/>
      </c:catAx>
      <c:valAx>
        <c:axId val="541707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3701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Prx6 Expression : Adults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6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Prx6!$I$57:$I$60</c:f>
              <c:strCache/>
            </c:strRef>
          </c:cat>
          <c:val>
            <c:numRef>
              <c:f>Prx6!$J$57:$J$60</c:f>
              <c:numCache/>
            </c:numRef>
          </c:val>
        </c:ser>
        <c:axId val="62147062"/>
        <c:axId val="40441639"/>
      </c:barChart>
      <c:catAx>
        <c:axId val="62147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441639"/>
        <c:crosses val="autoZero"/>
        <c:auto val="1"/>
        <c:lblOffset val="100"/>
        <c:noMultiLvlLbl val="0"/>
      </c:catAx>
      <c:valAx>
        <c:axId val="404416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14706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Prx6 Expression: Adults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6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Prx6!$I$61:$I$64</c:f>
              <c:strCache/>
            </c:strRef>
          </c:cat>
          <c:val>
            <c:numRef>
              <c:f>Prx6!$J$61:$J$64</c:f>
              <c:numCache/>
            </c:numRef>
          </c:val>
        </c:ser>
        <c:axId val="66558496"/>
        <c:axId val="26932001"/>
      </c:barChart>
      <c:catAx>
        <c:axId val="66558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932001"/>
        <c:crosses val="autoZero"/>
        <c:auto val="1"/>
        <c:lblOffset val="100"/>
        <c:noMultiLvlLbl val="0"/>
      </c:catAx>
      <c:valAx>
        <c:axId val="269320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5584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Verdana"/>
                <a:ea typeface="Verdana"/>
                <a:cs typeface="Verdana"/>
              </a:rPr>
              <a:t>HIF Expression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HIF!$K$21</c:f>
                <c:numCache>
                  <c:ptCount val="1"/>
                  <c:pt idx="0">
                    <c:v>0.0003077300193344759</c:v>
                  </c:pt>
                </c:numCache>
              </c:numRef>
            </c:plus>
            <c:minus>
              <c:numRef>
                <c:f>HIF!$K$21</c:f>
                <c:numCache>
                  <c:ptCount val="1"/>
                  <c:pt idx="0">
                    <c:v>0.0003077300193344759</c:v>
                  </c:pt>
                </c:numCache>
              </c:numRef>
            </c:minus>
            <c:noEndCap val="0"/>
          </c:errBars>
          <c:cat>
            <c:strRef>
              <c:f>HIF!$J$19:$J$20</c:f>
              <c:strCache/>
            </c:strRef>
          </c:cat>
          <c:val>
            <c:numRef>
              <c:f>HIF!$K$19:$K$20</c:f>
              <c:numCache/>
            </c:numRef>
          </c:val>
        </c:ser>
        <c:axId val="19879018"/>
        <c:axId val="41882171"/>
      </c:barChart>
      <c:catAx>
        <c:axId val="19879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882171"/>
        <c:crosses val="autoZero"/>
        <c:auto val="1"/>
        <c:lblOffset val="100"/>
        <c:noMultiLvlLbl val="0"/>
      </c:catAx>
      <c:valAx>
        <c:axId val="418821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8790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Relationship Id="rId4" Type="http://schemas.openxmlformats.org/officeDocument/2006/relationships/chart" Target="/xl/charts/chart2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Relationship Id="rId4" Type="http://schemas.openxmlformats.org/officeDocument/2006/relationships/chart" Target="/xl/charts/chart2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476250</xdr:colOff>
      <xdr:row>1</xdr:row>
      <xdr:rowOff>38100</xdr:rowOff>
    </xdr:from>
    <xdr:to>
      <xdr:col>9</xdr:col>
      <xdr:colOff>628650</xdr:colOff>
      <xdr:row>15</xdr:row>
      <xdr:rowOff>152400</xdr:rowOff>
    </xdr:to>
    <xdr:graphicFrame>
      <xdr:nvGraphicFramePr>
        <xdr:cNvPr id="1" name="Chart 2"/>
        <xdr:cNvGraphicFramePr/>
      </xdr:nvGraphicFramePr>
      <xdr:xfrm flipH="1">
        <a:off x="7258050" y="200025"/>
        <a:ext cx="106680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514350</xdr:colOff>
      <xdr:row>16</xdr:row>
      <xdr:rowOff>76200</xdr:rowOff>
    </xdr:from>
    <xdr:to>
      <xdr:col>5</xdr:col>
      <xdr:colOff>342900</xdr:colOff>
      <xdr:row>38</xdr:row>
      <xdr:rowOff>95250</xdr:rowOff>
    </xdr:to>
    <xdr:graphicFrame>
      <xdr:nvGraphicFramePr>
        <xdr:cNvPr id="2" name="Chart 4"/>
        <xdr:cNvGraphicFramePr/>
      </xdr:nvGraphicFramePr>
      <xdr:xfrm>
        <a:off x="514350" y="2667000"/>
        <a:ext cx="4019550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752475</xdr:colOff>
      <xdr:row>34</xdr:row>
      <xdr:rowOff>66675</xdr:rowOff>
    </xdr:from>
    <xdr:to>
      <xdr:col>5</xdr:col>
      <xdr:colOff>533400</xdr:colOff>
      <xdr:row>48</xdr:row>
      <xdr:rowOff>47625</xdr:rowOff>
    </xdr:to>
    <xdr:graphicFrame>
      <xdr:nvGraphicFramePr>
        <xdr:cNvPr id="3" name="Chart 5"/>
        <xdr:cNvGraphicFramePr/>
      </xdr:nvGraphicFramePr>
      <xdr:xfrm>
        <a:off x="1590675" y="5572125"/>
        <a:ext cx="3133725" cy="2247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428625</xdr:colOff>
      <xdr:row>69</xdr:row>
      <xdr:rowOff>152400</xdr:rowOff>
    </xdr:from>
    <xdr:to>
      <xdr:col>5</xdr:col>
      <xdr:colOff>257175</xdr:colOff>
      <xdr:row>92</xdr:row>
      <xdr:rowOff>9525</xdr:rowOff>
    </xdr:to>
    <xdr:graphicFrame>
      <xdr:nvGraphicFramePr>
        <xdr:cNvPr id="4" name="Chart 6"/>
        <xdr:cNvGraphicFramePr/>
      </xdr:nvGraphicFramePr>
      <xdr:xfrm>
        <a:off x="428625" y="11325225"/>
        <a:ext cx="4019550" cy="3581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638175</xdr:colOff>
      <xdr:row>53</xdr:row>
      <xdr:rowOff>95250</xdr:rowOff>
    </xdr:from>
    <xdr:to>
      <xdr:col>5</xdr:col>
      <xdr:colOff>466725</xdr:colOff>
      <xdr:row>75</xdr:row>
      <xdr:rowOff>123825</xdr:rowOff>
    </xdr:to>
    <xdr:graphicFrame>
      <xdr:nvGraphicFramePr>
        <xdr:cNvPr id="5" name="Chart 7"/>
        <xdr:cNvGraphicFramePr/>
      </xdr:nvGraphicFramePr>
      <xdr:xfrm>
        <a:off x="638175" y="8677275"/>
        <a:ext cx="4019550" cy="3590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428625</xdr:colOff>
      <xdr:row>1</xdr:row>
      <xdr:rowOff>28575</xdr:rowOff>
    </xdr:from>
    <xdr:to>
      <xdr:col>17</xdr:col>
      <xdr:colOff>828675</xdr:colOff>
      <xdr:row>20</xdr:row>
      <xdr:rowOff>152400</xdr:rowOff>
    </xdr:to>
    <xdr:graphicFrame>
      <xdr:nvGraphicFramePr>
        <xdr:cNvPr id="1" name="Chart 2"/>
        <xdr:cNvGraphicFramePr/>
      </xdr:nvGraphicFramePr>
      <xdr:xfrm>
        <a:off x="11630025" y="190500"/>
        <a:ext cx="375285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447675</xdr:colOff>
      <xdr:row>49</xdr:row>
      <xdr:rowOff>133350</xdr:rowOff>
    </xdr:from>
    <xdr:to>
      <xdr:col>4</xdr:col>
      <xdr:colOff>628650</xdr:colOff>
      <xdr:row>64</xdr:row>
      <xdr:rowOff>28575</xdr:rowOff>
    </xdr:to>
    <xdr:graphicFrame>
      <xdr:nvGraphicFramePr>
        <xdr:cNvPr id="2" name="Chart 3"/>
        <xdr:cNvGraphicFramePr/>
      </xdr:nvGraphicFramePr>
      <xdr:xfrm>
        <a:off x="1285875" y="8077200"/>
        <a:ext cx="2695575" cy="2333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314325</xdr:colOff>
      <xdr:row>64</xdr:row>
      <xdr:rowOff>9525</xdr:rowOff>
    </xdr:from>
    <xdr:to>
      <xdr:col>9</xdr:col>
      <xdr:colOff>885825</xdr:colOff>
      <xdr:row>77</xdr:row>
      <xdr:rowOff>95250</xdr:rowOff>
    </xdr:to>
    <xdr:graphicFrame>
      <xdr:nvGraphicFramePr>
        <xdr:cNvPr id="3" name="Chart 4"/>
        <xdr:cNvGraphicFramePr/>
      </xdr:nvGraphicFramePr>
      <xdr:xfrm>
        <a:off x="6181725" y="10391775"/>
        <a:ext cx="2400300" cy="2190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638175</xdr:colOff>
      <xdr:row>1</xdr:row>
      <xdr:rowOff>28575</xdr:rowOff>
    </xdr:from>
    <xdr:to>
      <xdr:col>10</xdr:col>
      <xdr:colOff>428625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5667375" y="190500"/>
        <a:ext cx="329565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600075</xdr:colOff>
      <xdr:row>22</xdr:row>
      <xdr:rowOff>38100</xdr:rowOff>
    </xdr:from>
    <xdr:to>
      <xdr:col>9</xdr:col>
      <xdr:colOff>28575</xdr:colOff>
      <xdr:row>38</xdr:row>
      <xdr:rowOff>9525</xdr:rowOff>
    </xdr:to>
    <xdr:graphicFrame>
      <xdr:nvGraphicFramePr>
        <xdr:cNvPr id="2" name="Chart 2"/>
        <xdr:cNvGraphicFramePr/>
      </xdr:nvGraphicFramePr>
      <xdr:xfrm>
        <a:off x="4791075" y="3600450"/>
        <a:ext cx="285750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247650</xdr:colOff>
      <xdr:row>30</xdr:row>
      <xdr:rowOff>9525</xdr:rowOff>
    </xdr:from>
    <xdr:to>
      <xdr:col>4</xdr:col>
      <xdr:colOff>619125</xdr:colOff>
      <xdr:row>45</xdr:row>
      <xdr:rowOff>152400</xdr:rowOff>
    </xdr:to>
    <xdr:graphicFrame>
      <xdr:nvGraphicFramePr>
        <xdr:cNvPr id="3" name="Chart 3"/>
        <xdr:cNvGraphicFramePr/>
      </xdr:nvGraphicFramePr>
      <xdr:xfrm>
        <a:off x="1085850" y="4867275"/>
        <a:ext cx="2886075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76200</xdr:colOff>
      <xdr:row>78</xdr:row>
      <xdr:rowOff>38100</xdr:rowOff>
    </xdr:from>
    <xdr:to>
      <xdr:col>4</xdr:col>
      <xdr:colOff>781050</xdr:colOff>
      <xdr:row>95</xdr:row>
      <xdr:rowOff>152400</xdr:rowOff>
    </xdr:to>
    <xdr:graphicFrame>
      <xdr:nvGraphicFramePr>
        <xdr:cNvPr id="4" name="Chart 4"/>
        <xdr:cNvGraphicFramePr/>
      </xdr:nvGraphicFramePr>
      <xdr:xfrm>
        <a:off x="914400" y="12668250"/>
        <a:ext cx="3219450" cy="2867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219075</xdr:colOff>
      <xdr:row>77</xdr:row>
      <xdr:rowOff>85725</xdr:rowOff>
    </xdr:from>
    <xdr:to>
      <xdr:col>9</xdr:col>
      <xdr:colOff>809625</xdr:colOff>
      <xdr:row>95</xdr:row>
      <xdr:rowOff>38100</xdr:rowOff>
    </xdr:to>
    <xdr:graphicFrame>
      <xdr:nvGraphicFramePr>
        <xdr:cNvPr id="5" name="Chart 5"/>
        <xdr:cNvGraphicFramePr/>
      </xdr:nvGraphicFramePr>
      <xdr:xfrm>
        <a:off x="5248275" y="12553950"/>
        <a:ext cx="3181350" cy="2867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15</xdr:row>
      <xdr:rowOff>28575</xdr:rowOff>
    </xdr:from>
    <xdr:to>
      <xdr:col>5</xdr:col>
      <xdr:colOff>542925</xdr:colOff>
      <xdr:row>37</xdr:row>
      <xdr:rowOff>38100</xdr:rowOff>
    </xdr:to>
    <xdr:graphicFrame>
      <xdr:nvGraphicFramePr>
        <xdr:cNvPr id="1" name="Chart 1"/>
        <xdr:cNvGraphicFramePr/>
      </xdr:nvGraphicFramePr>
      <xdr:xfrm>
        <a:off x="714375" y="2466975"/>
        <a:ext cx="401955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752475</xdr:colOff>
      <xdr:row>60</xdr:row>
      <xdr:rowOff>0</xdr:rowOff>
    </xdr:from>
    <xdr:to>
      <xdr:col>5</xdr:col>
      <xdr:colOff>581025</xdr:colOff>
      <xdr:row>82</xdr:row>
      <xdr:rowOff>9525</xdr:rowOff>
    </xdr:to>
    <xdr:graphicFrame>
      <xdr:nvGraphicFramePr>
        <xdr:cNvPr id="2" name="Chart 2"/>
        <xdr:cNvGraphicFramePr/>
      </xdr:nvGraphicFramePr>
      <xdr:xfrm>
        <a:off x="752475" y="9744075"/>
        <a:ext cx="4019550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514350</xdr:colOff>
      <xdr:row>22</xdr:row>
      <xdr:rowOff>0</xdr:rowOff>
    </xdr:from>
    <xdr:to>
      <xdr:col>5</xdr:col>
      <xdr:colOff>342900</xdr:colOff>
      <xdr:row>44</xdr:row>
      <xdr:rowOff>9525</xdr:rowOff>
    </xdr:to>
    <xdr:graphicFrame>
      <xdr:nvGraphicFramePr>
        <xdr:cNvPr id="3" name="Chart 3"/>
        <xdr:cNvGraphicFramePr/>
      </xdr:nvGraphicFramePr>
      <xdr:xfrm>
        <a:off x="514350" y="3571875"/>
        <a:ext cx="4019550" cy="3581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514350</xdr:colOff>
      <xdr:row>64</xdr:row>
      <xdr:rowOff>133350</xdr:rowOff>
    </xdr:from>
    <xdr:to>
      <xdr:col>5</xdr:col>
      <xdr:colOff>342900</xdr:colOff>
      <xdr:row>86</xdr:row>
      <xdr:rowOff>152400</xdr:rowOff>
    </xdr:to>
    <xdr:graphicFrame>
      <xdr:nvGraphicFramePr>
        <xdr:cNvPr id="4" name="Chart 4"/>
        <xdr:cNvGraphicFramePr/>
      </xdr:nvGraphicFramePr>
      <xdr:xfrm>
        <a:off x="514350" y="10525125"/>
        <a:ext cx="4019550" cy="3590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29</xdr:row>
      <xdr:rowOff>28575</xdr:rowOff>
    </xdr:from>
    <xdr:to>
      <xdr:col>4</xdr:col>
      <xdr:colOff>790575</xdr:colOff>
      <xdr:row>46</xdr:row>
      <xdr:rowOff>133350</xdr:rowOff>
    </xdr:to>
    <xdr:graphicFrame>
      <xdr:nvGraphicFramePr>
        <xdr:cNvPr id="1" name="Chart 1"/>
        <xdr:cNvGraphicFramePr/>
      </xdr:nvGraphicFramePr>
      <xdr:xfrm>
        <a:off x="914400" y="4733925"/>
        <a:ext cx="322897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781050</xdr:colOff>
      <xdr:row>15</xdr:row>
      <xdr:rowOff>152400</xdr:rowOff>
    </xdr:from>
    <xdr:to>
      <xdr:col>4</xdr:col>
      <xdr:colOff>657225</xdr:colOff>
      <xdr:row>33</xdr:row>
      <xdr:rowOff>95250</xdr:rowOff>
    </xdr:to>
    <xdr:graphicFrame>
      <xdr:nvGraphicFramePr>
        <xdr:cNvPr id="2" name="Chart 2"/>
        <xdr:cNvGraphicFramePr/>
      </xdr:nvGraphicFramePr>
      <xdr:xfrm>
        <a:off x="781050" y="2590800"/>
        <a:ext cx="3228975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523875</xdr:colOff>
      <xdr:row>62</xdr:row>
      <xdr:rowOff>0</xdr:rowOff>
    </xdr:from>
    <xdr:to>
      <xdr:col>5</xdr:col>
      <xdr:colOff>361950</xdr:colOff>
      <xdr:row>84</xdr:row>
      <xdr:rowOff>28575</xdr:rowOff>
    </xdr:to>
    <xdr:graphicFrame>
      <xdr:nvGraphicFramePr>
        <xdr:cNvPr id="3" name="Chart 3"/>
        <xdr:cNvGraphicFramePr/>
      </xdr:nvGraphicFramePr>
      <xdr:xfrm>
        <a:off x="523875" y="10058400"/>
        <a:ext cx="4029075" cy="3590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561975</xdr:colOff>
      <xdr:row>65</xdr:row>
      <xdr:rowOff>66675</xdr:rowOff>
    </xdr:from>
    <xdr:to>
      <xdr:col>5</xdr:col>
      <xdr:colOff>390525</xdr:colOff>
      <xdr:row>87</xdr:row>
      <xdr:rowOff>85725</xdr:rowOff>
    </xdr:to>
    <xdr:graphicFrame>
      <xdr:nvGraphicFramePr>
        <xdr:cNvPr id="4" name="Chart 4"/>
        <xdr:cNvGraphicFramePr/>
      </xdr:nvGraphicFramePr>
      <xdr:xfrm>
        <a:off x="561975" y="10610850"/>
        <a:ext cx="4019550" cy="3581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16</xdr:row>
      <xdr:rowOff>76200</xdr:rowOff>
    </xdr:from>
    <xdr:to>
      <xdr:col>5</xdr:col>
      <xdr:colOff>342900</xdr:colOff>
      <xdr:row>38</xdr:row>
      <xdr:rowOff>95250</xdr:rowOff>
    </xdr:to>
    <xdr:graphicFrame>
      <xdr:nvGraphicFramePr>
        <xdr:cNvPr id="1" name="Chart 3"/>
        <xdr:cNvGraphicFramePr/>
      </xdr:nvGraphicFramePr>
      <xdr:xfrm>
        <a:off x="514350" y="2667000"/>
        <a:ext cx="401955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571500</xdr:colOff>
      <xdr:row>21</xdr:row>
      <xdr:rowOff>133350</xdr:rowOff>
    </xdr:from>
    <xdr:to>
      <xdr:col>5</xdr:col>
      <xdr:colOff>400050</xdr:colOff>
      <xdr:row>44</xdr:row>
      <xdr:rowOff>0</xdr:rowOff>
    </xdr:to>
    <xdr:graphicFrame>
      <xdr:nvGraphicFramePr>
        <xdr:cNvPr id="2" name="Chart 4"/>
        <xdr:cNvGraphicFramePr/>
      </xdr:nvGraphicFramePr>
      <xdr:xfrm>
        <a:off x="571500" y="3533775"/>
        <a:ext cx="401955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523875</xdr:colOff>
      <xdr:row>64</xdr:row>
      <xdr:rowOff>152400</xdr:rowOff>
    </xdr:from>
    <xdr:to>
      <xdr:col>5</xdr:col>
      <xdr:colOff>361950</xdr:colOff>
      <xdr:row>87</xdr:row>
      <xdr:rowOff>9525</xdr:rowOff>
    </xdr:to>
    <xdr:graphicFrame>
      <xdr:nvGraphicFramePr>
        <xdr:cNvPr id="3" name="Chart 5"/>
        <xdr:cNvGraphicFramePr/>
      </xdr:nvGraphicFramePr>
      <xdr:xfrm>
        <a:off x="523875" y="10515600"/>
        <a:ext cx="4029075" cy="3581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514350</xdr:colOff>
      <xdr:row>63</xdr:row>
      <xdr:rowOff>0</xdr:rowOff>
    </xdr:from>
    <xdr:to>
      <xdr:col>5</xdr:col>
      <xdr:colOff>342900</xdr:colOff>
      <xdr:row>85</xdr:row>
      <xdr:rowOff>28575</xdr:rowOff>
    </xdr:to>
    <xdr:graphicFrame>
      <xdr:nvGraphicFramePr>
        <xdr:cNvPr id="4" name="Chart 6"/>
        <xdr:cNvGraphicFramePr/>
      </xdr:nvGraphicFramePr>
      <xdr:xfrm>
        <a:off x="514350" y="10201275"/>
        <a:ext cx="4019550" cy="3590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2"/>
  <sheetViews>
    <sheetView workbookViewId="0" topLeftCell="A51">
      <selection activeCell="H52" sqref="H52:H83"/>
    </sheetView>
  </sheetViews>
  <sheetFormatPr defaultColWidth="11.00390625" defaultRowHeight="12.75"/>
  <cols>
    <col min="8" max="10" width="12.00390625" style="0" bestFit="1" customWidth="1"/>
  </cols>
  <sheetData>
    <row r="1" spans="1:21" ht="12.75">
      <c r="A1" t="s">
        <v>20</v>
      </c>
      <c r="B1" t="s">
        <v>21</v>
      </c>
      <c r="C1" t="s">
        <v>22</v>
      </c>
      <c r="D1" t="s">
        <v>23</v>
      </c>
      <c r="E1" t="s">
        <v>39</v>
      </c>
      <c r="F1" t="s">
        <v>40</v>
      </c>
      <c r="G1" t="s">
        <v>38</v>
      </c>
      <c r="H1" t="s">
        <v>24</v>
      </c>
      <c r="I1" t="s">
        <v>25</v>
      </c>
      <c r="J1" t="s">
        <v>26</v>
      </c>
      <c r="K1" t="s">
        <v>27</v>
      </c>
      <c r="L1" t="s">
        <v>28</v>
      </c>
      <c r="M1" t="s">
        <v>29</v>
      </c>
      <c r="N1" t="s">
        <v>30</v>
      </c>
      <c r="O1" t="s">
        <v>31</v>
      </c>
      <c r="P1" t="s">
        <v>32</v>
      </c>
      <c r="Q1" t="s">
        <v>33</v>
      </c>
      <c r="R1" t="s">
        <v>34</v>
      </c>
      <c r="S1" t="s">
        <v>35</v>
      </c>
      <c r="T1" t="s">
        <v>36</v>
      </c>
      <c r="U1" t="s">
        <v>37</v>
      </c>
    </row>
    <row r="2" spans="1:21" ht="12.75">
      <c r="A2" t="s">
        <v>0</v>
      </c>
      <c r="B2" t="s">
        <v>1</v>
      </c>
      <c r="C2" t="s">
        <v>2</v>
      </c>
      <c r="D2" t="s">
        <v>3</v>
      </c>
      <c r="E2">
        <f>(L2+O2+R2+U2)/4</f>
        <v>0.5375</v>
      </c>
      <c r="F2">
        <f>AVERAGE(E2:E17)</f>
        <v>0.6546875</v>
      </c>
      <c r="G2">
        <f>(K2+N2+Q2+T2)/4</f>
        <v>27.5</v>
      </c>
      <c r="H2">
        <f>1/((1+F2)^G2)</f>
        <v>9.667415430506435E-07</v>
      </c>
      <c r="J2">
        <v>0.2</v>
      </c>
      <c r="K2">
        <v>27.66</v>
      </c>
      <c r="L2">
        <v>0.55</v>
      </c>
      <c r="M2">
        <v>0.2</v>
      </c>
      <c r="N2">
        <v>27.02</v>
      </c>
      <c r="O2">
        <v>0.55</v>
      </c>
      <c r="P2">
        <v>0.2</v>
      </c>
      <c r="Q2">
        <v>28.18</v>
      </c>
      <c r="R2">
        <v>0.45</v>
      </c>
      <c r="S2">
        <v>0.2</v>
      </c>
      <c r="T2">
        <v>27.14</v>
      </c>
      <c r="U2">
        <v>0.6</v>
      </c>
    </row>
    <row r="3" spans="1:21" ht="12.75">
      <c r="A3" t="s">
        <v>4</v>
      </c>
      <c r="B3" t="s">
        <v>1</v>
      </c>
      <c r="C3" t="s">
        <v>2</v>
      </c>
      <c r="D3" t="s">
        <v>3</v>
      </c>
      <c r="E3">
        <f aca="true" t="shared" si="0" ref="E3:E17">(L3+O3+R3+U3)/4</f>
        <v>0.6625</v>
      </c>
      <c r="F3">
        <f>AVERAGE(E3:E18)</f>
        <v>0.6625000000000001</v>
      </c>
      <c r="G3">
        <f aca="true" t="shared" si="1" ref="G3:G17">(K3+N3+Q3+T3)/4</f>
        <v>28.735</v>
      </c>
      <c r="H3">
        <f aca="true" t="shared" si="2" ref="H3:H17">1/((1+F3)^G3)</f>
        <v>4.533293869869735E-07</v>
      </c>
      <c r="J3">
        <v>0.2</v>
      </c>
      <c r="K3">
        <v>28.69</v>
      </c>
      <c r="L3">
        <v>0.64</v>
      </c>
      <c r="M3">
        <v>0.2</v>
      </c>
      <c r="N3">
        <v>28.63</v>
      </c>
      <c r="O3">
        <v>0.67</v>
      </c>
      <c r="P3">
        <v>0.2</v>
      </c>
      <c r="Q3">
        <v>28.9</v>
      </c>
      <c r="R3">
        <v>0.63</v>
      </c>
      <c r="S3">
        <v>0.2</v>
      </c>
      <c r="T3">
        <v>28.72</v>
      </c>
      <c r="U3">
        <v>0.71</v>
      </c>
    </row>
    <row r="4" spans="1:21" ht="12.75">
      <c r="A4" t="s">
        <v>5</v>
      </c>
      <c r="B4" t="s">
        <v>1</v>
      </c>
      <c r="C4" t="s">
        <v>2</v>
      </c>
      <c r="D4" t="s">
        <v>3</v>
      </c>
      <c r="E4">
        <f t="shared" si="0"/>
        <v>0.7275</v>
      </c>
      <c r="F4">
        <f>AVERAGE(E4:E18)</f>
        <v>0.6625</v>
      </c>
      <c r="G4">
        <f t="shared" si="1"/>
        <v>28.835</v>
      </c>
      <c r="H4">
        <f t="shared" si="2"/>
        <v>4.3086151841503E-07</v>
      </c>
      <c r="J4">
        <v>0.2</v>
      </c>
      <c r="K4">
        <v>28.63</v>
      </c>
      <c r="L4">
        <v>0.71</v>
      </c>
      <c r="M4">
        <v>0.2</v>
      </c>
      <c r="N4">
        <v>28.94</v>
      </c>
      <c r="O4">
        <v>0.72</v>
      </c>
      <c r="P4">
        <v>0.2</v>
      </c>
      <c r="Q4">
        <v>28.92</v>
      </c>
      <c r="R4">
        <v>0.73</v>
      </c>
      <c r="S4">
        <v>0.2</v>
      </c>
      <c r="T4">
        <v>28.85</v>
      </c>
      <c r="U4">
        <v>0.75</v>
      </c>
    </row>
    <row r="5" spans="1:21" ht="12.75">
      <c r="A5" t="s">
        <v>6</v>
      </c>
      <c r="B5" t="s">
        <v>1</v>
      </c>
      <c r="C5" t="s">
        <v>2</v>
      </c>
      <c r="D5" t="s">
        <v>3</v>
      </c>
      <c r="E5">
        <f t="shared" si="0"/>
        <v>0.7024999999999999</v>
      </c>
      <c r="F5">
        <f>AVERAGE(E5:E18)</f>
        <v>0.6575000000000001</v>
      </c>
      <c r="G5">
        <f t="shared" si="1"/>
        <v>28.5275</v>
      </c>
      <c r="H5">
        <f t="shared" si="2"/>
        <v>5.489581296591541E-07</v>
      </c>
      <c r="J5">
        <v>0.2</v>
      </c>
      <c r="K5">
        <v>28.39</v>
      </c>
      <c r="L5">
        <v>0.7</v>
      </c>
      <c r="M5">
        <v>0.2</v>
      </c>
      <c r="N5">
        <v>28.41</v>
      </c>
      <c r="O5">
        <v>0.68</v>
      </c>
      <c r="P5">
        <v>0.2</v>
      </c>
      <c r="Q5">
        <v>28.56</v>
      </c>
      <c r="R5">
        <v>0.69</v>
      </c>
      <c r="S5">
        <v>0.2</v>
      </c>
      <c r="T5">
        <v>28.75</v>
      </c>
      <c r="U5">
        <v>0.74</v>
      </c>
    </row>
    <row r="6" spans="1:21" ht="12.75">
      <c r="A6" t="s">
        <v>7</v>
      </c>
      <c r="B6" t="s">
        <v>1</v>
      </c>
      <c r="C6" t="s">
        <v>2</v>
      </c>
      <c r="D6" t="s">
        <v>3</v>
      </c>
      <c r="E6">
        <f t="shared" si="0"/>
        <v>0.665</v>
      </c>
      <c r="F6">
        <f>AVERAGE(E6:E18)</f>
        <v>0.65375</v>
      </c>
      <c r="G6">
        <f t="shared" si="1"/>
        <v>28.4175</v>
      </c>
      <c r="H6">
        <f t="shared" si="2"/>
        <v>6.18917600508449E-07</v>
      </c>
      <c r="J6">
        <v>0.2</v>
      </c>
      <c r="K6">
        <v>28.47</v>
      </c>
      <c r="L6">
        <v>0.64</v>
      </c>
      <c r="M6">
        <v>0.2</v>
      </c>
      <c r="N6">
        <v>28.19</v>
      </c>
      <c r="O6">
        <v>0.65</v>
      </c>
      <c r="P6">
        <v>0.2</v>
      </c>
      <c r="Q6">
        <v>28.64</v>
      </c>
      <c r="R6">
        <v>0.66</v>
      </c>
      <c r="S6">
        <v>0.2</v>
      </c>
      <c r="T6">
        <v>28.37</v>
      </c>
      <c r="U6">
        <v>0.71</v>
      </c>
    </row>
    <row r="7" spans="1:21" ht="12.75">
      <c r="A7" t="s">
        <v>8</v>
      </c>
      <c r="B7" t="s">
        <v>1</v>
      </c>
      <c r="C7" t="s">
        <v>2</v>
      </c>
      <c r="D7" t="s">
        <v>3</v>
      </c>
      <c r="E7">
        <f t="shared" si="0"/>
        <v>0.66</v>
      </c>
      <c r="F7">
        <f>AVERAGE(E7:E18)</f>
        <v>0.6527272727272728</v>
      </c>
      <c r="G7">
        <f t="shared" si="1"/>
        <v>27.637500000000003</v>
      </c>
      <c r="H7">
        <f t="shared" si="2"/>
        <v>9.321042932947182E-07</v>
      </c>
      <c r="J7">
        <v>0.2</v>
      </c>
      <c r="K7">
        <v>27.76</v>
      </c>
      <c r="L7">
        <v>0.64</v>
      </c>
      <c r="M7">
        <v>0.2</v>
      </c>
      <c r="N7">
        <v>27.03</v>
      </c>
      <c r="O7">
        <v>0.66</v>
      </c>
      <c r="P7">
        <v>0.2</v>
      </c>
      <c r="Q7">
        <v>28.09</v>
      </c>
      <c r="R7">
        <v>0.59</v>
      </c>
      <c r="S7">
        <v>0.2</v>
      </c>
      <c r="T7">
        <v>27.67</v>
      </c>
      <c r="U7">
        <v>0.75</v>
      </c>
    </row>
    <row r="8" spans="1:21" ht="12.75">
      <c r="A8" t="s">
        <v>9</v>
      </c>
      <c r="B8" t="s">
        <v>1</v>
      </c>
      <c r="C8" t="s">
        <v>2</v>
      </c>
      <c r="D8" t="s">
        <v>3</v>
      </c>
      <c r="E8">
        <f t="shared" si="0"/>
        <v>0.675</v>
      </c>
      <c r="F8">
        <f>AVERAGE(E8:E18)</f>
        <v>0.6519999999999999</v>
      </c>
      <c r="G8">
        <f t="shared" si="1"/>
        <v>28.770000000000003</v>
      </c>
      <c r="H8">
        <f t="shared" si="2"/>
        <v>5.343810676826518E-07</v>
      </c>
      <c r="J8">
        <v>0.2</v>
      </c>
      <c r="K8">
        <v>28.69</v>
      </c>
      <c r="L8">
        <v>0.67</v>
      </c>
      <c r="M8">
        <v>0.2</v>
      </c>
      <c r="N8">
        <v>28.29</v>
      </c>
      <c r="O8">
        <v>0.67</v>
      </c>
      <c r="P8">
        <v>0.2</v>
      </c>
      <c r="Q8">
        <v>29.25</v>
      </c>
      <c r="R8">
        <v>0.61</v>
      </c>
      <c r="S8">
        <v>0.2</v>
      </c>
      <c r="T8">
        <v>28.85</v>
      </c>
      <c r="U8">
        <v>0.75</v>
      </c>
    </row>
    <row r="9" spans="1:21" ht="12.75">
      <c r="A9" t="s">
        <v>10</v>
      </c>
      <c r="B9" t="s">
        <v>1</v>
      </c>
      <c r="C9" t="s">
        <v>2</v>
      </c>
      <c r="D9" t="s">
        <v>3</v>
      </c>
      <c r="E9">
        <f t="shared" si="0"/>
        <v>0.6</v>
      </c>
      <c r="F9">
        <f>AVERAGE(E9:E18)</f>
        <v>0.6494444444444444</v>
      </c>
      <c r="G9">
        <f t="shared" si="1"/>
        <v>27.4275</v>
      </c>
      <c r="H9">
        <f t="shared" si="2"/>
        <v>1.0938819071782644E-06</v>
      </c>
      <c r="J9">
        <v>0.2</v>
      </c>
      <c r="K9">
        <v>27.58</v>
      </c>
      <c r="L9">
        <v>0.58</v>
      </c>
      <c r="M9">
        <v>0.2</v>
      </c>
      <c r="N9">
        <v>27.02</v>
      </c>
      <c r="O9">
        <v>0.58</v>
      </c>
      <c r="P9">
        <v>0.2</v>
      </c>
      <c r="Q9">
        <v>27.88</v>
      </c>
      <c r="R9">
        <v>0.62</v>
      </c>
      <c r="S9">
        <v>0.2</v>
      </c>
      <c r="T9">
        <v>27.23</v>
      </c>
      <c r="U9">
        <v>0.62</v>
      </c>
    </row>
    <row r="10" spans="1:21" ht="12.75">
      <c r="A10" t="s">
        <v>11</v>
      </c>
      <c r="B10" t="s">
        <v>12</v>
      </c>
      <c r="C10" t="s">
        <v>2</v>
      </c>
      <c r="D10" t="s">
        <v>3</v>
      </c>
      <c r="E10">
        <f t="shared" si="0"/>
        <v>0.6025</v>
      </c>
      <c r="F10">
        <f>AVERAGE(E10:E18)</f>
        <v>0.655625</v>
      </c>
      <c r="G10">
        <f t="shared" si="1"/>
        <v>28.9375</v>
      </c>
      <c r="H10">
        <f t="shared" si="2"/>
        <v>4.610922576276013E-07</v>
      </c>
      <c r="J10">
        <v>0.2</v>
      </c>
      <c r="K10">
        <v>28.95</v>
      </c>
      <c r="L10">
        <v>0.62</v>
      </c>
      <c r="M10">
        <v>0.2</v>
      </c>
      <c r="N10">
        <v>28.81</v>
      </c>
      <c r="O10">
        <v>0.63</v>
      </c>
      <c r="P10">
        <v>0.2</v>
      </c>
      <c r="Q10">
        <v>29.03</v>
      </c>
      <c r="R10">
        <v>0.51</v>
      </c>
      <c r="S10">
        <v>0.2</v>
      </c>
      <c r="T10">
        <v>28.96</v>
      </c>
      <c r="U10">
        <v>0.65</v>
      </c>
    </row>
    <row r="11" spans="1:21" ht="12.75">
      <c r="A11" t="s">
        <v>13</v>
      </c>
      <c r="B11" t="s">
        <v>12</v>
      </c>
      <c r="C11" t="s">
        <v>2</v>
      </c>
      <c r="D11" t="s">
        <v>3</v>
      </c>
      <c r="E11">
        <f t="shared" si="0"/>
        <v>0.675</v>
      </c>
      <c r="F11">
        <f>AVERAGE(E11:E18)</f>
        <v>0.6632142857142858</v>
      </c>
      <c r="G11">
        <f t="shared" si="1"/>
        <v>30.78</v>
      </c>
      <c r="H11">
        <f t="shared" si="2"/>
        <v>1.5820281290351116E-07</v>
      </c>
      <c r="J11">
        <v>0.2</v>
      </c>
      <c r="K11">
        <v>30.25</v>
      </c>
      <c r="L11">
        <v>0.67</v>
      </c>
      <c r="M11">
        <v>0.2</v>
      </c>
      <c r="N11">
        <v>30.83</v>
      </c>
      <c r="O11">
        <v>0.66</v>
      </c>
      <c r="P11">
        <v>0.2</v>
      </c>
      <c r="Q11">
        <v>30.59</v>
      </c>
      <c r="R11">
        <v>0.73</v>
      </c>
      <c r="S11">
        <v>0.2</v>
      </c>
      <c r="T11">
        <v>31.45</v>
      </c>
      <c r="U11">
        <v>0.64</v>
      </c>
    </row>
    <row r="12" spans="1:21" ht="12.75">
      <c r="A12" t="s">
        <v>14</v>
      </c>
      <c r="B12" t="s">
        <v>12</v>
      </c>
      <c r="C12" t="s">
        <v>2</v>
      </c>
      <c r="D12" t="s">
        <v>3</v>
      </c>
      <c r="E12">
        <f t="shared" si="0"/>
        <v>0.6699999999999999</v>
      </c>
      <c r="F12">
        <f>AVERAGE(E12:E18)</f>
        <v>0.6612499999999999</v>
      </c>
      <c r="G12">
        <f t="shared" si="1"/>
        <v>28.725</v>
      </c>
      <c r="H12">
        <f t="shared" si="2"/>
        <v>4.655912380735723E-07</v>
      </c>
      <c r="J12">
        <v>0.2</v>
      </c>
      <c r="K12">
        <v>28.03</v>
      </c>
      <c r="L12">
        <v>0.64</v>
      </c>
      <c r="M12">
        <v>0.2</v>
      </c>
      <c r="N12">
        <v>28.94</v>
      </c>
      <c r="O12">
        <v>0.67</v>
      </c>
      <c r="P12">
        <v>0.2</v>
      </c>
      <c r="Q12">
        <v>28.5</v>
      </c>
      <c r="R12">
        <v>0.74</v>
      </c>
      <c r="S12">
        <v>0.2</v>
      </c>
      <c r="T12">
        <v>29.43</v>
      </c>
      <c r="U12">
        <v>0.63</v>
      </c>
    </row>
    <row r="13" spans="1:21" ht="12.75">
      <c r="A13" t="s">
        <v>15</v>
      </c>
      <c r="B13" t="s">
        <v>12</v>
      </c>
      <c r="C13" t="s">
        <v>2</v>
      </c>
      <c r="D13" t="s">
        <v>3</v>
      </c>
      <c r="E13">
        <f t="shared" si="0"/>
        <v>0.6325</v>
      </c>
      <c r="F13">
        <f>AVERAGE(E13:E18)</f>
        <v>0.6595000000000001</v>
      </c>
      <c r="G13">
        <f t="shared" si="1"/>
        <v>26.3025</v>
      </c>
      <c r="H13">
        <f t="shared" si="2"/>
        <v>1.6369982098044061E-06</v>
      </c>
      <c r="J13">
        <v>0.2</v>
      </c>
      <c r="K13">
        <v>26.28</v>
      </c>
      <c r="L13">
        <v>0.62</v>
      </c>
      <c r="M13">
        <v>0.2</v>
      </c>
      <c r="N13">
        <v>26.1</v>
      </c>
      <c r="O13">
        <v>0.58</v>
      </c>
      <c r="P13">
        <v>0.2</v>
      </c>
      <c r="Q13">
        <v>26.59</v>
      </c>
      <c r="R13">
        <v>0.68</v>
      </c>
      <c r="S13">
        <v>0.2</v>
      </c>
      <c r="T13">
        <v>26.24</v>
      </c>
      <c r="U13">
        <v>0.65</v>
      </c>
    </row>
    <row r="14" spans="1:21" ht="12.75">
      <c r="A14" t="s">
        <v>16</v>
      </c>
      <c r="B14" t="s">
        <v>12</v>
      </c>
      <c r="C14" t="s">
        <v>2</v>
      </c>
      <c r="D14" t="s">
        <v>3</v>
      </c>
      <c r="E14">
        <f t="shared" si="0"/>
        <v>0.6950000000000001</v>
      </c>
      <c r="F14">
        <f>AVERAGE(E14:E18)</f>
        <v>0.66625</v>
      </c>
      <c r="G14">
        <f t="shared" si="1"/>
        <v>29.134999999999998</v>
      </c>
      <c r="H14">
        <f t="shared" si="2"/>
        <v>3.4641793444318926E-07</v>
      </c>
      <c r="J14">
        <v>0.2</v>
      </c>
      <c r="K14">
        <v>28.82</v>
      </c>
      <c r="L14">
        <v>0.76</v>
      </c>
      <c r="M14">
        <v>0.2</v>
      </c>
      <c r="N14">
        <v>29.32</v>
      </c>
      <c r="O14">
        <v>0.65</v>
      </c>
      <c r="P14">
        <v>0.2</v>
      </c>
      <c r="Q14">
        <v>29.05</v>
      </c>
      <c r="R14">
        <v>0.69</v>
      </c>
      <c r="S14">
        <v>0.2</v>
      </c>
      <c r="T14">
        <v>29.35</v>
      </c>
      <c r="U14">
        <v>0.68</v>
      </c>
    </row>
    <row r="15" spans="1:21" ht="12.75">
      <c r="A15" t="s">
        <v>17</v>
      </c>
      <c r="B15" t="s">
        <v>12</v>
      </c>
      <c r="C15" t="s">
        <v>2</v>
      </c>
      <c r="D15" t="s">
        <v>3</v>
      </c>
      <c r="E15">
        <f t="shared" si="0"/>
        <v>0.6825</v>
      </c>
      <c r="F15">
        <f>AVERAGE(E15:E18)</f>
        <v>0.6566666666666666</v>
      </c>
      <c r="G15">
        <f t="shared" si="1"/>
        <v>27.49</v>
      </c>
      <c r="H15">
        <f t="shared" si="2"/>
        <v>9.402128143166611E-07</v>
      </c>
      <c r="J15">
        <v>0.2</v>
      </c>
      <c r="K15">
        <v>27.1</v>
      </c>
      <c r="L15">
        <v>0.66</v>
      </c>
      <c r="M15">
        <v>0.2</v>
      </c>
      <c r="N15">
        <v>27.56</v>
      </c>
      <c r="O15">
        <v>0.66</v>
      </c>
      <c r="P15">
        <v>0.2</v>
      </c>
      <c r="Q15">
        <v>27.53</v>
      </c>
      <c r="R15">
        <v>0.72</v>
      </c>
      <c r="S15">
        <v>0.2</v>
      </c>
      <c r="T15">
        <v>27.77</v>
      </c>
      <c r="U15">
        <v>0.69</v>
      </c>
    </row>
    <row r="16" spans="1:21" ht="12.75">
      <c r="A16" t="s">
        <v>18</v>
      </c>
      <c r="B16" t="s">
        <v>12</v>
      </c>
      <c r="C16" t="s">
        <v>2</v>
      </c>
      <c r="D16" t="s">
        <v>3</v>
      </c>
      <c r="E16">
        <f t="shared" si="0"/>
        <v>0.6575</v>
      </c>
      <c r="F16">
        <f>AVERAGE(E16:E18)</f>
        <v>0.64375</v>
      </c>
      <c r="G16">
        <f t="shared" si="1"/>
        <v>28.1425</v>
      </c>
      <c r="H16">
        <f t="shared" si="2"/>
        <v>8.430279236570864E-07</v>
      </c>
      <c r="J16">
        <v>0.2</v>
      </c>
      <c r="K16">
        <v>27.65</v>
      </c>
      <c r="L16">
        <v>0.67</v>
      </c>
      <c r="M16">
        <v>0.2</v>
      </c>
      <c r="N16">
        <v>28.26</v>
      </c>
      <c r="O16">
        <v>0.64</v>
      </c>
      <c r="P16">
        <v>0.2</v>
      </c>
      <c r="Q16">
        <v>28.36</v>
      </c>
      <c r="R16">
        <v>0.67</v>
      </c>
      <c r="S16">
        <v>0.2</v>
      </c>
      <c r="T16">
        <v>28.3</v>
      </c>
      <c r="U16">
        <v>0.65</v>
      </c>
    </row>
    <row r="17" spans="1:21" ht="12.75">
      <c r="A17" t="s">
        <v>19</v>
      </c>
      <c r="B17" t="s">
        <v>12</v>
      </c>
      <c r="C17" t="s">
        <v>2</v>
      </c>
      <c r="D17" t="s">
        <v>3</v>
      </c>
      <c r="E17">
        <f t="shared" si="0"/>
        <v>0.63</v>
      </c>
      <c r="F17">
        <f>AVERAGE(E17:E18)</f>
        <v>0.63</v>
      </c>
      <c r="G17">
        <f t="shared" si="1"/>
        <v>29.12</v>
      </c>
      <c r="H17">
        <f t="shared" si="2"/>
        <v>6.623643653989286E-07</v>
      </c>
      <c r="J17">
        <v>0.2</v>
      </c>
      <c r="K17">
        <v>29.25</v>
      </c>
      <c r="L17">
        <v>0.55</v>
      </c>
      <c r="M17">
        <v>0.2</v>
      </c>
      <c r="N17">
        <v>28.78</v>
      </c>
      <c r="O17">
        <v>0.66</v>
      </c>
      <c r="P17">
        <v>0.2</v>
      </c>
      <c r="Q17">
        <v>29.53</v>
      </c>
      <c r="R17">
        <v>0.58</v>
      </c>
      <c r="S17">
        <v>0.2</v>
      </c>
      <c r="T17">
        <v>28.92</v>
      </c>
      <c r="U17">
        <v>0.73</v>
      </c>
    </row>
    <row r="18" spans="1:21" ht="12.75">
      <c r="A18" t="s">
        <v>20</v>
      </c>
      <c r="B18" t="s">
        <v>21</v>
      </c>
      <c r="C18" t="s">
        <v>22</v>
      </c>
      <c r="D18" t="s">
        <v>23</v>
      </c>
      <c r="E18" t="s">
        <v>39</v>
      </c>
      <c r="F18" t="s">
        <v>40</v>
      </c>
      <c r="G18" t="s">
        <v>38</v>
      </c>
      <c r="H18" t="s">
        <v>24</v>
      </c>
      <c r="I18" t="s">
        <v>25</v>
      </c>
      <c r="J18" t="s">
        <v>26</v>
      </c>
      <c r="K18" t="s">
        <v>27</v>
      </c>
      <c r="L18" t="s">
        <v>28</v>
      </c>
      <c r="M18" t="s">
        <v>29</v>
      </c>
      <c r="N18" t="s">
        <v>30</v>
      </c>
      <c r="O18" t="s">
        <v>31</v>
      </c>
      <c r="P18" t="s">
        <v>32</v>
      </c>
      <c r="Q18" t="s">
        <v>33</v>
      </c>
      <c r="R18" t="s">
        <v>34</v>
      </c>
      <c r="S18" t="s">
        <v>35</v>
      </c>
      <c r="T18" t="s">
        <v>36</v>
      </c>
      <c r="U18" t="s">
        <v>37</v>
      </c>
    </row>
    <row r="19" spans="1:15" ht="12.75">
      <c r="A19" t="s">
        <v>47</v>
      </c>
      <c r="B19" t="s">
        <v>12</v>
      </c>
      <c r="C19" t="s">
        <v>2</v>
      </c>
      <c r="D19" t="s">
        <v>48</v>
      </c>
      <c r="E19">
        <f>(L19+O19)/2</f>
        <v>0.515</v>
      </c>
      <c r="F19">
        <f>AVERAGE(E19:E50)</f>
        <v>0.6323437500000001</v>
      </c>
      <c r="G19">
        <f>(K19+N19)/2</f>
        <v>28.32</v>
      </c>
      <c r="H19">
        <f>1/((1+F19)^G19)</f>
        <v>9.401018366679582E-07</v>
      </c>
      <c r="I19" t="s">
        <v>82</v>
      </c>
      <c r="J19">
        <f>AVERAGE(H19:H26)</f>
        <v>4.573805727797223E-06</v>
      </c>
      <c r="K19">
        <v>27.86</v>
      </c>
      <c r="L19">
        <v>0.58</v>
      </c>
      <c r="N19">
        <v>28.78</v>
      </c>
      <c r="O19">
        <v>0.45</v>
      </c>
    </row>
    <row r="20" spans="1:15" ht="12.75">
      <c r="A20" t="s">
        <v>49</v>
      </c>
      <c r="B20" t="s">
        <v>12</v>
      </c>
      <c r="C20" t="s">
        <v>2</v>
      </c>
      <c r="D20" t="s">
        <v>48</v>
      </c>
      <c r="E20">
        <f aca="true" t="shared" si="3" ref="E20:E50">(L20+O20)/2</f>
        <v>0.56</v>
      </c>
      <c r="F20">
        <v>0.63234375</v>
      </c>
      <c r="G20">
        <f aca="true" t="shared" si="4" ref="G20:G50">(K20+N20)/2</f>
        <v>25.060000000000002</v>
      </c>
      <c r="H20">
        <f aca="true" t="shared" si="5" ref="H20:H50">1/((1+F20)^G20)</f>
        <v>4.644519437021584E-06</v>
      </c>
      <c r="I20" t="s">
        <v>83</v>
      </c>
      <c r="J20">
        <f>AVERAGE(H27:H34)</f>
        <v>3.5966995188295603E-06</v>
      </c>
      <c r="K20">
        <v>24.62</v>
      </c>
      <c r="L20">
        <v>0.61</v>
      </c>
      <c r="N20">
        <v>25.5</v>
      </c>
      <c r="O20">
        <v>0.51</v>
      </c>
    </row>
    <row r="21" spans="1:15" ht="12.75">
      <c r="A21" t="s">
        <v>50</v>
      </c>
      <c r="B21" t="s">
        <v>12</v>
      </c>
      <c r="C21" t="s">
        <v>2</v>
      </c>
      <c r="D21" t="s">
        <v>48</v>
      </c>
      <c r="E21">
        <f t="shared" si="3"/>
        <v>0.6499999999999999</v>
      </c>
      <c r="F21">
        <v>0.63234375</v>
      </c>
      <c r="G21">
        <f t="shared" si="4"/>
        <v>23.955</v>
      </c>
      <c r="H21">
        <f t="shared" si="5"/>
        <v>7.981740896759087E-06</v>
      </c>
      <c r="I21" t="s">
        <v>84</v>
      </c>
      <c r="J21">
        <f>AVERAGE(H35:H42)</f>
        <v>3.717337452850616E-06</v>
      </c>
      <c r="K21">
        <v>23.47</v>
      </c>
      <c r="L21">
        <v>0.7</v>
      </c>
      <c r="N21">
        <v>24.44</v>
      </c>
      <c r="O21">
        <v>0.6</v>
      </c>
    </row>
    <row r="22" spans="1:15" ht="12.75">
      <c r="A22" t="s">
        <v>51</v>
      </c>
      <c r="B22" t="s">
        <v>12</v>
      </c>
      <c r="C22" t="s">
        <v>2</v>
      </c>
      <c r="D22" t="s">
        <v>48</v>
      </c>
      <c r="E22">
        <f t="shared" si="3"/>
        <v>0.675</v>
      </c>
      <c r="F22">
        <v>0.63234375</v>
      </c>
      <c r="G22">
        <f t="shared" si="4"/>
        <v>25.105</v>
      </c>
      <c r="H22">
        <f t="shared" si="5"/>
        <v>4.5432251705932555E-06</v>
      </c>
      <c r="I22" t="s">
        <v>85</v>
      </c>
      <c r="J22">
        <f>AVERAGE(H43:H50)</f>
        <v>2.2147129839467015E-06</v>
      </c>
      <c r="K22">
        <v>24.57</v>
      </c>
      <c r="L22">
        <v>0.73</v>
      </c>
      <c r="N22">
        <v>25.64</v>
      </c>
      <c r="O22">
        <v>0.62</v>
      </c>
    </row>
    <row r="23" spans="1:15" ht="12.75">
      <c r="A23" t="s">
        <v>52</v>
      </c>
      <c r="B23" t="s">
        <v>12</v>
      </c>
      <c r="C23" t="s">
        <v>2</v>
      </c>
      <c r="D23" t="s">
        <v>48</v>
      </c>
      <c r="E23">
        <f t="shared" si="3"/>
        <v>0.6</v>
      </c>
      <c r="F23">
        <v>0.63234375</v>
      </c>
      <c r="G23">
        <f t="shared" si="4"/>
        <v>27.425</v>
      </c>
      <c r="H23">
        <f t="shared" si="5"/>
        <v>1.4576098743762474E-06</v>
      </c>
      <c r="I23" t="s">
        <v>45</v>
      </c>
      <c r="J23">
        <f>AVERAGE(H19:H34)</f>
        <v>4.085252623313392E-06</v>
      </c>
      <c r="K23">
        <v>27.01</v>
      </c>
      <c r="L23">
        <v>0.61</v>
      </c>
      <c r="N23">
        <v>27.84</v>
      </c>
      <c r="O23">
        <v>0.59</v>
      </c>
    </row>
    <row r="24" spans="1:15" ht="12.75">
      <c r="A24" t="s">
        <v>53</v>
      </c>
      <c r="B24" t="s">
        <v>12</v>
      </c>
      <c r="C24" t="s">
        <v>2</v>
      </c>
      <c r="D24" t="s">
        <v>48</v>
      </c>
      <c r="E24">
        <f t="shared" si="3"/>
        <v>0.5449999999999999</v>
      </c>
      <c r="F24">
        <v>0.63234375</v>
      </c>
      <c r="G24">
        <f t="shared" si="4"/>
        <v>28.205</v>
      </c>
      <c r="H24">
        <f t="shared" si="5"/>
        <v>9.945995022301993E-07</v>
      </c>
      <c r="I24" t="s">
        <v>44</v>
      </c>
      <c r="J24">
        <f>AVERAGE(H35:H50)</f>
        <v>2.9660252183986593E-06</v>
      </c>
      <c r="K24">
        <v>28.28</v>
      </c>
      <c r="L24">
        <v>0.61</v>
      </c>
      <c r="N24">
        <v>28.13</v>
      </c>
      <c r="O24">
        <v>0.48</v>
      </c>
    </row>
    <row r="25" spans="1:15" ht="12.75">
      <c r="A25" t="s">
        <v>54</v>
      </c>
      <c r="B25" t="s">
        <v>12</v>
      </c>
      <c r="C25" t="s">
        <v>2</v>
      </c>
      <c r="D25" t="s">
        <v>48</v>
      </c>
      <c r="E25">
        <f t="shared" si="3"/>
        <v>0.63</v>
      </c>
      <c r="F25">
        <v>0.63234375</v>
      </c>
      <c r="G25">
        <f t="shared" si="4"/>
        <v>25.55</v>
      </c>
      <c r="H25">
        <f t="shared" si="5"/>
        <v>3.653112868076039E-06</v>
      </c>
      <c r="I25" t="s">
        <v>86</v>
      </c>
      <c r="J25">
        <f>(SUM(H19:H26)+SUM(H35:H42))/16</f>
        <v>4.145571590323919E-06</v>
      </c>
      <c r="K25">
        <v>25.37</v>
      </c>
      <c r="L25">
        <v>0.65</v>
      </c>
      <c r="N25">
        <v>25.73</v>
      </c>
      <c r="O25">
        <v>0.61</v>
      </c>
    </row>
    <row r="26" spans="1:15" ht="12.75">
      <c r="A26" t="s">
        <v>55</v>
      </c>
      <c r="B26" t="s">
        <v>12</v>
      </c>
      <c r="C26" t="s">
        <v>2</v>
      </c>
      <c r="D26" t="s">
        <v>48</v>
      </c>
      <c r="E26">
        <f t="shared" si="3"/>
        <v>0.56</v>
      </c>
      <c r="F26">
        <v>0.63234375</v>
      </c>
      <c r="G26">
        <f t="shared" si="4"/>
        <v>23.060000000000002</v>
      </c>
      <c r="H26">
        <f t="shared" si="5"/>
        <v>1.2375536236653417E-05</v>
      </c>
      <c r="I26" t="s">
        <v>87</v>
      </c>
      <c r="J26">
        <f>(SUM(H27:H34)+SUM(H43:H50))/16</f>
        <v>2.9057062513881307E-06</v>
      </c>
      <c r="K26">
        <v>22.43</v>
      </c>
      <c r="L26">
        <v>0.61</v>
      </c>
      <c r="N26">
        <v>23.69</v>
      </c>
      <c r="O26">
        <v>0.51</v>
      </c>
    </row>
    <row r="27" spans="1:15" ht="12.75">
      <c r="A27" t="s">
        <v>56</v>
      </c>
      <c r="B27" t="s">
        <v>12</v>
      </c>
      <c r="C27" t="s">
        <v>57</v>
      </c>
      <c r="D27" t="s">
        <v>48</v>
      </c>
      <c r="E27">
        <f t="shared" si="3"/>
        <v>0.5700000000000001</v>
      </c>
      <c r="F27">
        <v>0.63234375</v>
      </c>
      <c r="G27">
        <f t="shared" si="4"/>
        <v>29.815</v>
      </c>
      <c r="H27">
        <f t="shared" si="5"/>
        <v>4.5187834364184103E-07</v>
      </c>
      <c r="I27" t="s">
        <v>88</v>
      </c>
      <c r="J27">
        <f>STDEV(H19:H50)</f>
        <v>3.88353113828449E-06</v>
      </c>
      <c r="K27">
        <v>29.87</v>
      </c>
      <c r="L27">
        <v>0.62</v>
      </c>
      <c r="N27">
        <v>29.76</v>
      </c>
      <c r="O27">
        <v>0.52</v>
      </c>
    </row>
    <row r="28" spans="1:15" ht="12.75">
      <c r="A28" t="s">
        <v>58</v>
      </c>
      <c r="B28" t="s">
        <v>12</v>
      </c>
      <c r="C28" t="s">
        <v>57</v>
      </c>
      <c r="D28" t="s">
        <v>48</v>
      </c>
      <c r="E28">
        <f t="shared" si="3"/>
        <v>0.5700000000000001</v>
      </c>
      <c r="F28">
        <v>0.63234375</v>
      </c>
      <c r="G28">
        <f t="shared" si="4"/>
        <v>26.525</v>
      </c>
      <c r="H28">
        <f t="shared" si="5"/>
        <v>2.2655401353276473E-06</v>
      </c>
      <c r="K28">
        <v>26.03</v>
      </c>
      <c r="L28">
        <v>0.62</v>
      </c>
      <c r="N28">
        <v>27.02</v>
      </c>
      <c r="O28">
        <v>0.52</v>
      </c>
    </row>
    <row r="29" spans="1:15" ht="12.75">
      <c r="A29" t="s">
        <v>59</v>
      </c>
      <c r="B29" t="s">
        <v>12</v>
      </c>
      <c r="C29" t="s">
        <v>57</v>
      </c>
      <c r="D29" t="s">
        <v>48</v>
      </c>
      <c r="E29">
        <f t="shared" si="3"/>
        <v>0.7649999999999999</v>
      </c>
      <c r="F29">
        <v>0.63234375</v>
      </c>
      <c r="G29">
        <f t="shared" si="4"/>
        <v>22.39</v>
      </c>
      <c r="H29">
        <f t="shared" si="5"/>
        <v>1.7184931764465246E-05</v>
      </c>
      <c r="K29">
        <v>21.88</v>
      </c>
      <c r="L29">
        <v>0.84</v>
      </c>
      <c r="N29">
        <v>22.9</v>
      </c>
      <c r="O29">
        <v>0.69</v>
      </c>
    </row>
    <row r="30" spans="1:15" ht="12.75">
      <c r="A30" t="s">
        <v>60</v>
      </c>
      <c r="B30" t="s">
        <v>12</v>
      </c>
      <c r="C30" t="s">
        <v>57</v>
      </c>
      <c r="D30" t="s">
        <v>48</v>
      </c>
      <c r="E30">
        <f t="shared" si="3"/>
        <v>0.77</v>
      </c>
      <c r="F30">
        <v>0.63234375</v>
      </c>
      <c r="G30">
        <f t="shared" si="4"/>
        <v>24.935000000000002</v>
      </c>
      <c r="H30">
        <f t="shared" si="5"/>
        <v>4.937899394481993E-06</v>
      </c>
      <c r="K30">
        <v>23.98</v>
      </c>
      <c r="L30">
        <v>0.84</v>
      </c>
      <c r="N30">
        <v>25.89</v>
      </c>
      <c r="O30">
        <v>0.7</v>
      </c>
    </row>
    <row r="31" spans="1:15" ht="12.75">
      <c r="A31" t="s">
        <v>61</v>
      </c>
      <c r="B31" t="s">
        <v>12</v>
      </c>
      <c r="C31" t="s">
        <v>57</v>
      </c>
      <c r="D31" t="s">
        <v>48</v>
      </c>
      <c r="E31">
        <f t="shared" si="3"/>
        <v>0.685</v>
      </c>
      <c r="F31">
        <v>0.63234375</v>
      </c>
      <c r="G31">
        <f t="shared" si="4"/>
        <v>27.025</v>
      </c>
      <c r="H31">
        <f t="shared" si="5"/>
        <v>1.7732335922005138E-06</v>
      </c>
      <c r="K31">
        <v>26.54</v>
      </c>
      <c r="L31">
        <v>0.74</v>
      </c>
      <c r="N31">
        <v>27.51</v>
      </c>
      <c r="O31">
        <v>0.63</v>
      </c>
    </row>
    <row r="32" spans="1:15" ht="12.75">
      <c r="A32" t="s">
        <v>62</v>
      </c>
      <c r="B32" t="s">
        <v>12</v>
      </c>
      <c r="C32" t="s">
        <v>57</v>
      </c>
      <c r="D32" t="s">
        <v>48</v>
      </c>
      <c r="E32">
        <f t="shared" si="3"/>
        <v>0.6699999999999999</v>
      </c>
      <c r="F32">
        <v>0.63234375</v>
      </c>
      <c r="G32">
        <f t="shared" si="4"/>
        <v>28.58</v>
      </c>
      <c r="H32">
        <f t="shared" si="5"/>
        <v>8.276445884640322E-07</v>
      </c>
      <c r="K32">
        <v>28.61</v>
      </c>
      <c r="L32">
        <v>0.72</v>
      </c>
      <c r="N32">
        <v>28.55</v>
      </c>
      <c r="O32">
        <v>0.62</v>
      </c>
    </row>
    <row r="33" spans="1:15" ht="12.75">
      <c r="A33" t="s">
        <v>63</v>
      </c>
      <c r="B33" t="s">
        <v>12</v>
      </c>
      <c r="C33" t="s">
        <v>57</v>
      </c>
      <c r="D33" t="s">
        <v>48</v>
      </c>
      <c r="E33">
        <f t="shared" si="3"/>
        <v>0.615</v>
      </c>
      <c r="F33">
        <v>0.63234375</v>
      </c>
      <c r="G33">
        <f t="shared" si="4"/>
        <v>32.43</v>
      </c>
      <c r="H33">
        <f t="shared" si="5"/>
        <v>1.2546400304650013E-07</v>
      </c>
      <c r="K33">
        <v>32.14</v>
      </c>
      <c r="L33">
        <v>0.63</v>
      </c>
      <c r="N33">
        <v>32.72</v>
      </c>
      <c r="O33">
        <v>0.6</v>
      </c>
    </row>
    <row r="34" spans="1:15" ht="12.75">
      <c r="A34" t="s">
        <v>64</v>
      </c>
      <c r="B34" t="s">
        <v>12</v>
      </c>
      <c r="C34" t="s">
        <v>57</v>
      </c>
      <c r="D34" t="s">
        <v>48</v>
      </c>
      <c r="E34">
        <f t="shared" si="3"/>
        <v>0.5700000000000001</v>
      </c>
      <c r="F34">
        <v>0.63234375</v>
      </c>
      <c r="G34">
        <f t="shared" si="4"/>
        <v>27.810000000000002</v>
      </c>
      <c r="H34">
        <f t="shared" si="5"/>
        <v>1.2070043290087094E-06</v>
      </c>
      <c r="K34">
        <v>28.11</v>
      </c>
      <c r="L34">
        <v>0.61</v>
      </c>
      <c r="N34">
        <v>27.51</v>
      </c>
      <c r="O34">
        <v>0.53</v>
      </c>
    </row>
    <row r="35" spans="1:15" ht="12.75">
      <c r="A35" t="s">
        <v>65</v>
      </c>
      <c r="B35" t="s">
        <v>1</v>
      </c>
      <c r="C35" t="s">
        <v>2</v>
      </c>
      <c r="D35" t="s">
        <v>48</v>
      </c>
      <c r="E35">
        <f t="shared" si="3"/>
        <v>0.53</v>
      </c>
      <c r="F35">
        <v>0.63234375</v>
      </c>
      <c r="G35">
        <f t="shared" si="4"/>
        <v>28.415</v>
      </c>
      <c r="H35">
        <f t="shared" si="5"/>
        <v>8.973415905956936E-07</v>
      </c>
      <c r="K35">
        <v>28.1</v>
      </c>
      <c r="L35">
        <v>0.54</v>
      </c>
      <c r="N35">
        <v>28.73</v>
      </c>
      <c r="O35">
        <v>0.52</v>
      </c>
    </row>
    <row r="36" spans="1:15" ht="12.75">
      <c r="A36" t="s">
        <v>66</v>
      </c>
      <c r="B36" t="s">
        <v>1</v>
      </c>
      <c r="C36" t="s">
        <v>2</v>
      </c>
      <c r="D36" t="s">
        <v>48</v>
      </c>
      <c r="E36">
        <f t="shared" si="3"/>
        <v>0.72</v>
      </c>
      <c r="F36">
        <v>0.63234375</v>
      </c>
      <c r="G36">
        <f t="shared" si="4"/>
        <v>23.295</v>
      </c>
      <c r="H36">
        <f t="shared" si="5"/>
        <v>1.1029435753993961E-05</v>
      </c>
      <c r="K36">
        <v>22.9</v>
      </c>
      <c r="L36">
        <v>0.8</v>
      </c>
      <c r="N36">
        <v>23.69</v>
      </c>
      <c r="O36">
        <v>0.64</v>
      </c>
    </row>
    <row r="37" spans="1:15" ht="12.75">
      <c r="A37" t="s">
        <v>67</v>
      </c>
      <c r="B37" t="s">
        <v>1</v>
      </c>
      <c r="C37" t="s">
        <v>2</v>
      </c>
      <c r="D37" t="s">
        <v>48</v>
      </c>
      <c r="E37">
        <f t="shared" si="3"/>
        <v>0.685</v>
      </c>
      <c r="F37">
        <v>0.63234375</v>
      </c>
      <c r="G37">
        <f t="shared" si="4"/>
        <v>28.05</v>
      </c>
      <c r="H37">
        <f t="shared" si="5"/>
        <v>1.0730847889431985E-06</v>
      </c>
      <c r="K37">
        <v>27.71</v>
      </c>
      <c r="L37">
        <v>0.74</v>
      </c>
      <c r="N37">
        <v>28.39</v>
      </c>
      <c r="O37">
        <v>0.63</v>
      </c>
    </row>
    <row r="38" spans="1:15" ht="12.75">
      <c r="A38" t="s">
        <v>68</v>
      </c>
      <c r="B38" t="s">
        <v>1</v>
      </c>
      <c r="C38" t="s">
        <v>2</v>
      </c>
      <c r="D38" t="s">
        <v>48</v>
      </c>
      <c r="E38">
        <f t="shared" si="3"/>
        <v>0.605</v>
      </c>
      <c r="F38">
        <v>0.63234375</v>
      </c>
      <c r="G38">
        <f t="shared" si="4"/>
        <v>25.865000000000002</v>
      </c>
      <c r="H38">
        <f t="shared" si="5"/>
        <v>3.1305989124298773E-06</v>
      </c>
      <c r="K38">
        <v>25.32</v>
      </c>
      <c r="L38">
        <v>0.65</v>
      </c>
      <c r="N38">
        <v>26.41</v>
      </c>
      <c r="O38">
        <v>0.56</v>
      </c>
    </row>
    <row r="39" spans="1:15" ht="12.75">
      <c r="A39" t="s">
        <v>69</v>
      </c>
      <c r="B39" t="s">
        <v>1</v>
      </c>
      <c r="C39" t="s">
        <v>2</v>
      </c>
      <c r="D39" t="s">
        <v>48</v>
      </c>
      <c r="E39">
        <f t="shared" si="3"/>
        <v>0.75</v>
      </c>
      <c r="F39">
        <v>0.63234375</v>
      </c>
      <c r="G39">
        <f t="shared" si="4"/>
        <v>24.134999999999998</v>
      </c>
      <c r="H39">
        <f t="shared" si="5"/>
        <v>7.307882129148155E-06</v>
      </c>
      <c r="K39">
        <v>23.38</v>
      </c>
      <c r="L39">
        <v>0.77</v>
      </c>
      <c r="N39">
        <v>24.89</v>
      </c>
      <c r="O39">
        <v>0.73</v>
      </c>
    </row>
    <row r="40" spans="1:15" ht="12.75">
      <c r="A40" t="s">
        <v>70</v>
      </c>
      <c r="B40" t="s">
        <v>1</v>
      </c>
      <c r="C40" t="s">
        <v>2</v>
      </c>
      <c r="D40" t="s">
        <v>48</v>
      </c>
      <c r="E40">
        <f t="shared" si="3"/>
        <v>0.6599999999999999</v>
      </c>
      <c r="F40">
        <v>0.63234375</v>
      </c>
      <c r="G40">
        <f t="shared" si="4"/>
        <v>28.049999999999997</v>
      </c>
      <c r="H40">
        <f t="shared" si="5"/>
        <v>1.0730847889432006E-06</v>
      </c>
      <c r="K40">
        <v>27.61</v>
      </c>
      <c r="L40">
        <v>0.73</v>
      </c>
      <c r="N40">
        <v>28.49</v>
      </c>
      <c r="O40">
        <v>0.59</v>
      </c>
    </row>
    <row r="41" spans="1:15" ht="12.75">
      <c r="A41" t="s">
        <v>71</v>
      </c>
      <c r="B41" t="s">
        <v>1</v>
      </c>
      <c r="C41" t="s">
        <v>2</v>
      </c>
      <c r="D41" t="s">
        <v>48</v>
      </c>
      <c r="E41">
        <f t="shared" si="3"/>
        <v>0.635</v>
      </c>
      <c r="F41">
        <v>0.63234375</v>
      </c>
      <c r="G41">
        <f t="shared" si="4"/>
        <v>25.56</v>
      </c>
      <c r="H41">
        <f t="shared" si="5"/>
        <v>3.6352557859955273E-06</v>
      </c>
      <c r="K41">
        <v>24.83</v>
      </c>
      <c r="L41">
        <v>0.74</v>
      </c>
      <c r="N41">
        <v>26.29</v>
      </c>
      <c r="O41">
        <v>0.53</v>
      </c>
    </row>
    <row r="42" spans="1:15" ht="12.75">
      <c r="A42" t="s">
        <v>72</v>
      </c>
      <c r="B42" t="s">
        <v>1</v>
      </c>
      <c r="C42" t="s">
        <v>2</v>
      </c>
      <c r="D42" t="s">
        <v>48</v>
      </c>
      <c r="E42">
        <f t="shared" si="3"/>
        <v>0.5700000000000001</v>
      </c>
      <c r="F42">
        <v>0.63234375</v>
      </c>
      <c r="G42">
        <f t="shared" si="4"/>
        <v>27.245</v>
      </c>
      <c r="H42">
        <f t="shared" si="5"/>
        <v>1.5920158727553149E-06</v>
      </c>
      <c r="K42">
        <v>26.55</v>
      </c>
      <c r="L42">
        <v>0.63</v>
      </c>
      <c r="N42">
        <v>27.94</v>
      </c>
      <c r="O42">
        <v>0.51</v>
      </c>
    </row>
    <row r="43" spans="1:15" ht="12.75">
      <c r="A43" t="s">
        <v>73</v>
      </c>
      <c r="B43" t="s">
        <v>1</v>
      </c>
      <c r="C43" t="s">
        <v>57</v>
      </c>
      <c r="D43" t="s">
        <v>48</v>
      </c>
      <c r="E43">
        <f t="shared" si="3"/>
        <v>0.655</v>
      </c>
      <c r="F43">
        <v>0.63234375</v>
      </c>
      <c r="G43">
        <f t="shared" si="4"/>
        <v>25.395</v>
      </c>
      <c r="H43">
        <f t="shared" si="5"/>
        <v>3.9413852935126065E-06</v>
      </c>
      <c r="K43">
        <v>24.97</v>
      </c>
      <c r="L43">
        <v>0.71</v>
      </c>
      <c r="N43">
        <v>25.82</v>
      </c>
      <c r="O43">
        <v>0.6</v>
      </c>
    </row>
    <row r="44" spans="1:15" ht="12.75">
      <c r="A44" t="s">
        <v>74</v>
      </c>
      <c r="B44" t="s">
        <v>1</v>
      </c>
      <c r="C44" t="s">
        <v>57</v>
      </c>
      <c r="D44" t="s">
        <v>48</v>
      </c>
      <c r="E44">
        <f t="shared" si="3"/>
        <v>0.64</v>
      </c>
      <c r="F44">
        <v>0.63234375</v>
      </c>
      <c r="G44">
        <f t="shared" si="4"/>
        <v>26.47</v>
      </c>
      <c r="H44">
        <f t="shared" si="5"/>
        <v>2.327428775590335E-06</v>
      </c>
      <c r="K44">
        <v>26.13</v>
      </c>
      <c r="L44">
        <v>0.64</v>
      </c>
      <c r="N44">
        <v>26.81</v>
      </c>
      <c r="O44">
        <v>0.64</v>
      </c>
    </row>
    <row r="45" spans="1:15" ht="12.75">
      <c r="A45" t="s">
        <v>75</v>
      </c>
      <c r="B45" t="s">
        <v>1</v>
      </c>
      <c r="C45" t="s">
        <v>57</v>
      </c>
      <c r="D45" t="s">
        <v>48</v>
      </c>
      <c r="E45">
        <f t="shared" si="3"/>
        <v>0.585</v>
      </c>
      <c r="F45">
        <v>0.63234375</v>
      </c>
      <c r="G45">
        <f t="shared" si="4"/>
        <v>29.54</v>
      </c>
      <c r="H45">
        <f t="shared" si="5"/>
        <v>5.170645028087362E-07</v>
      </c>
      <c r="K45">
        <v>30.03</v>
      </c>
      <c r="L45">
        <v>0.62</v>
      </c>
      <c r="N45">
        <v>29.05</v>
      </c>
      <c r="O45">
        <v>0.55</v>
      </c>
    </row>
    <row r="46" spans="1:15" ht="12.75">
      <c r="A46" t="s">
        <v>76</v>
      </c>
      <c r="B46" t="s">
        <v>1</v>
      </c>
      <c r="C46" t="s">
        <v>57</v>
      </c>
      <c r="D46" t="s">
        <v>48</v>
      </c>
      <c r="E46">
        <f t="shared" si="3"/>
        <v>0.655</v>
      </c>
      <c r="F46">
        <v>0.63234375</v>
      </c>
      <c r="G46">
        <f t="shared" si="4"/>
        <v>29.15</v>
      </c>
      <c r="H46">
        <f t="shared" si="5"/>
        <v>6.25952323665093E-07</v>
      </c>
      <c r="K46">
        <v>28.93</v>
      </c>
      <c r="L46">
        <v>0.74</v>
      </c>
      <c r="N46">
        <v>29.37</v>
      </c>
      <c r="O46">
        <v>0.57</v>
      </c>
    </row>
    <row r="47" spans="1:15" ht="12.75">
      <c r="A47" t="s">
        <v>77</v>
      </c>
      <c r="B47" t="s">
        <v>1</v>
      </c>
      <c r="C47" t="s">
        <v>57</v>
      </c>
      <c r="D47" t="s">
        <v>48</v>
      </c>
      <c r="E47">
        <f t="shared" si="3"/>
        <v>0.685</v>
      </c>
      <c r="F47">
        <v>0.63234375</v>
      </c>
      <c r="G47">
        <f t="shared" si="4"/>
        <v>25.22</v>
      </c>
      <c r="H47">
        <f t="shared" si="5"/>
        <v>4.294285607114936E-06</v>
      </c>
      <c r="K47">
        <v>24.66</v>
      </c>
      <c r="L47">
        <v>0.74</v>
      </c>
      <c r="N47">
        <v>25.78</v>
      </c>
      <c r="O47">
        <v>0.63</v>
      </c>
    </row>
    <row r="48" spans="1:15" ht="12.75">
      <c r="A48" t="s">
        <v>78</v>
      </c>
      <c r="B48" t="s">
        <v>1</v>
      </c>
      <c r="C48" t="s">
        <v>57</v>
      </c>
      <c r="D48" t="s">
        <v>48</v>
      </c>
      <c r="E48">
        <f t="shared" si="3"/>
        <v>0.635</v>
      </c>
      <c r="F48">
        <v>0.63234375</v>
      </c>
      <c r="G48">
        <f t="shared" si="4"/>
        <v>28.685000000000002</v>
      </c>
      <c r="H48">
        <f t="shared" si="5"/>
        <v>7.861377648157234E-07</v>
      </c>
      <c r="K48">
        <v>28.25</v>
      </c>
      <c r="L48">
        <v>0.68</v>
      </c>
      <c r="N48">
        <v>29.12</v>
      </c>
      <c r="O48">
        <v>0.59</v>
      </c>
    </row>
    <row r="49" spans="1:15" ht="12.75">
      <c r="A49" t="s">
        <v>79</v>
      </c>
      <c r="B49" t="s">
        <v>1</v>
      </c>
      <c r="C49" t="s">
        <v>57</v>
      </c>
      <c r="D49" t="s">
        <v>48</v>
      </c>
      <c r="E49">
        <f t="shared" si="3"/>
        <v>0.6599999999999999</v>
      </c>
      <c r="F49">
        <v>0.63234375</v>
      </c>
      <c r="G49">
        <f t="shared" si="4"/>
        <v>25.875</v>
      </c>
      <c r="H49">
        <f t="shared" si="5"/>
        <v>3.1152959738787664E-06</v>
      </c>
      <c r="K49">
        <v>25.42</v>
      </c>
      <c r="L49">
        <v>0.72</v>
      </c>
      <c r="N49">
        <v>26.33</v>
      </c>
      <c r="O49">
        <v>0.6</v>
      </c>
    </row>
    <row r="50" spans="1:15" ht="12.75">
      <c r="A50" t="s">
        <v>80</v>
      </c>
      <c r="B50" t="s">
        <v>1</v>
      </c>
      <c r="C50" t="s">
        <v>57</v>
      </c>
      <c r="D50" t="s">
        <v>48</v>
      </c>
      <c r="E50">
        <f t="shared" si="3"/>
        <v>0.615</v>
      </c>
      <c r="F50">
        <v>0.63234375</v>
      </c>
      <c r="G50">
        <f t="shared" si="4"/>
        <v>26.67</v>
      </c>
      <c r="H50">
        <f t="shared" si="5"/>
        <v>2.1101536301874173E-06</v>
      </c>
      <c r="K50">
        <v>25.98</v>
      </c>
      <c r="L50">
        <v>0.73</v>
      </c>
      <c r="N50">
        <v>27.36</v>
      </c>
      <c r="O50">
        <v>0.5</v>
      </c>
    </row>
    <row r="51" spans="1:20" ht="12.75">
      <c r="A51" t="s">
        <v>20</v>
      </c>
      <c r="B51" t="s">
        <v>21</v>
      </c>
      <c r="C51" t="s">
        <v>22</v>
      </c>
      <c r="D51" t="s">
        <v>23</v>
      </c>
      <c r="E51" t="s">
        <v>39</v>
      </c>
      <c r="F51" t="s">
        <v>40</v>
      </c>
      <c r="G51" t="s">
        <v>38</v>
      </c>
      <c r="H51" t="s">
        <v>24</v>
      </c>
      <c r="I51" t="s">
        <v>26</v>
      </c>
      <c r="J51" t="s">
        <v>27</v>
      </c>
      <c r="K51" t="s">
        <v>28</v>
      </c>
      <c r="L51" t="s">
        <v>29</v>
      </c>
      <c r="M51" t="s">
        <v>30</v>
      </c>
      <c r="N51" t="s">
        <v>31</v>
      </c>
      <c r="O51" t="s">
        <v>32</v>
      </c>
      <c r="P51" t="s">
        <v>33</v>
      </c>
      <c r="Q51" t="s">
        <v>34</v>
      </c>
      <c r="R51" t="s">
        <v>35</v>
      </c>
      <c r="S51" t="s">
        <v>36</v>
      </c>
      <c r="T51" t="s">
        <v>37</v>
      </c>
    </row>
    <row r="52" spans="1:14" ht="12.75">
      <c r="A52" t="s">
        <v>47</v>
      </c>
      <c r="B52" t="s">
        <v>12</v>
      </c>
      <c r="C52" t="s">
        <v>2</v>
      </c>
      <c r="D52" t="s">
        <v>3</v>
      </c>
      <c r="E52">
        <f>(K52+N52)/2</f>
        <v>0.625</v>
      </c>
      <c r="F52">
        <f>AVERAGE(E52:E83)</f>
        <v>0.7558620689655176</v>
      </c>
      <c r="G52">
        <f>(J52+M52)/2</f>
        <v>22.68</v>
      </c>
      <c r="H52">
        <f>1/((1+F52)^G52)</f>
        <v>2.850741211809771E-06</v>
      </c>
      <c r="J52">
        <v>22.89</v>
      </c>
      <c r="K52">
        <v>0.59</v>
      </c>
      <c r="M52">
        <v>22.47</v>
      </c>
      <c r="N52">
        <v>0.66</v>
      </c>
    </row>
    <row r="53" spans="1:14" ht="12.75">
      <c r="A53" t="s">
        <v>49</v>
      </c>
      <c r="B53" t="s">
        <v>12</v>
      </c>
      <c r="C53" t="s">
        <v>2</v>
      </c>
      <c r="D53" t="s">
        <v>3</v>
      </c>
      <c r="E53">
        <f aca="true" t="shared" si="6" ref="E53:E83">(K53+N53)/2</f>
        <v>0.765</v>
      </c>
      <c r="F53">
        <v>0.7558620689655176</v>
      </c>
      <c r="G53">
        <f aca="true" t="shared" si="7" ref="G53:G80">(J53+M53)/2</f>
        <v>22.3</v>
      </c>
      <c r="H53">
        <f aca="true" t="shared" si="8" ref="H53:H83">1/((1+F53)^G53)</f>
        <v>3.5307270517047876E-06</v>
      </c>
      <c r="J53">
        <v>22.76</v>
      </c>
      <c r="K53">
        <v>0.68</v>
      </c>
      <c r="M53">
        <v>21.84</v>
      </c>
      <c r="N53">
        <v>0.85</v>
      </c>
    </row>
    <row r="54" spans="1:14" ht="12.75">
      <c r="A54" t="s">
        <v>50</v>
      </c>
      <c r="B54" t="s">
        <v>12</v>
      </c>
      <c r="C54" t="s">
        <v>2</v>
      </c>
      <c r="D54" t="s">
        <v>3</v>
      </c>
      <c r="E54">
        <f t="shared" si="6"/>
        <v>0.735</v>
      </c>
      <c r="F54">
        <v>0.7558620689655176</v>
      </c>
      <c r="G54">
        <f t="shared" si="7"/>
        <v>21.56</v>
      </c>
      <c r="H54">
        <f t="shared" si="8"/>
        <v>5.355339881034904E-06</v>
      </c>
      <c r="J54">
        <v>21.65</v>
      </c>
      <c r="K54">
        <v>0.73</v>
      </c>
      <c r="M54">
        <v>21.47</v>
      </c>
      <c r="N54">
        <v>0.74</v>
      </c>
    </row>
    <row r="55" spans="1:14" ht="12.75">
      <c r="A55" t="s">
        <v>51</v>
      </c>
      <c r="B55" t="s">
        <v>12</v>
      </c>
      <c r="C55" t="s">
        <v>2</v>
      </c>
      <c r="D55" t="s">
        <v>3</v>
      </c>
      <c r="E55">
        <f t="shared" si="6"/>
        <v>0.71</v>
      </c>
      <c r="F55">
        <v>0.7558620689655176</v>
      </c>
      <c r="G55">
        <f t="shared" si="7"/>
        <v>24.189999999999998</v>
      </c>
      <c r="H55">
        <f t="shared" si="8"/>
        <v>1.2183646634964933E-06</v>
      </c>
      <c r="J55">
        <v>24.18</v>
      </c>
      <c r="K55">
        <v>0.68</v>
      </c>
      <c r="M55">
        <v>24.2</v>
      </c>
      <c r="N55">
        <v>0.74</v>
      </c>
    </row>
    <row r="56" spans="1:14" ht="12.75">
      <c r="A56" t="s">
        <v>52</v>
      </c>
      <c r="B56" t="s">
        <v>12</v>
      </c>
      <c r="C56" t="s">
        <v>2</v>
      </c>
      <c r="D56" t="s">
        <v>3</v>
      </c>
      <c r="E56">
        <f t="shared" si="6"/>
        <v>0.69</v>
      </c>
      <c r="F56">
        <v>0.7558620689655176</v>
      </c>
      <c r="G56">
        <f t="shared" si="7"/>
        <v>23.825</v>
      </c>
      <c r="H56">
        <f t="shared" si="8"/>
        <v>1.4962917779131186E-06</v>
      </c>
      <c r="J56">
        <v>23.74</v>
      </c>
      <c r="K56">
        <v>0.7</v>
      </c>
      <c r="M56">
        <v>23.91</v>
      </c>
      <c r="N56">
        <v>0.68</v>
      </c>
    </row>
    <row r="57" spans="1:14" ht="12.75">
      <c r="A57" t="s">
        <v>53</v>
      </c>
      <c r="B57" t="s">
        <v>12</v>
      </c>
      <c r="C57" t="s">
        <v>2</v>
      </c>
      <c r="D57" t="s">
        <v>3</v>
      </c>
      <c r="E57">
        <f t="shared" si="6"/>
        <v>0.7</v>
      </c>
      <c r="F57">
        <v>0.7558620689655176</v>
      </c>
      <c r="G57">
        <f t="shared" si="7"/>
        <v>22.799999999999997</v>
      </c>
      <c r="H57">
        <f t="shared" si="8"/>
        <v>2.6645197674320536E-06</v>
      </c>
      <c r="J57">
        <v>23.06</v>
      </c>
      <c r="K57">
        <v>0.6</v>
      </c>
      <c r="M57">
        <v>22.54</v>
      </c>
      <c r="N57">
        <v>0.8</v>
      </c>
    </row>
    <row r="58" spans="1:14" ht="12.75">
      <c r="A58" t="s">
        <v>54</v>
      </c>
      <c r="B58" t="s">
        <v>12</v>
      </c>
      <c r="C58" t="s">
        <v>2</v>
      </c>
      <c r="D58" t="s">
        <v>3</v>
      </c>
      <c r="E58">
        <f t="shared" si="6"/>
        <v>0.835</v>
      </c>
      <c r="F58">
        <v>0.7558620689655176</v>
      </c>
      <c r="G58">
        <f t="shared" si="7"/>
        <v>23.825000000000003</v>
      </c>
      <c r="H58">
        <f t="shared" si="8"/>
        <v>1.496291777913116E-06</v>
      </c>
      <c r="J58">
        <v>23.96</v>
      </c>
      <c r="K58">
        <v>0.81</v>
      </c>
      <c r="M58">
        <v>23.69</v>
      </c>
      <c r="N58">
        <v>0.86</v>
      </c>
    </row>
    <row r="59" spans="1:14" ht="12.75">
      <c r="A59" t="s">
        <v>55</v>
      </c>
      <c r="B59" t="s">
        <v>12</v>
      </c>
      <c r="C59" t="s">
        <v>2</v>
      </c>
      <c r="D59" t="s">
        <v>3</v>
      </c>
      <c r="E59">
        <f t="shared" si="6"/>
        <v>0.715</v>
      </c>
      <c r="F59">
        <v>0.7558620689655176</v>
      </c>
      <c r="G59">
        <f t="shared" si="7"/>
        <v>21.994999999999997</v>
      </c>
      <c r="H59">
        <f t="shared" si="8"/>
        <v>4.192120099183302E-06</v>
      </c>
      <c r="J59">
        <v>21.74</v>
      </c>
      <c r="K59">
        <v>0.7</v>
      </c>
      <c r="M59">
        <v>22.25</v>
      </c>
      <c r="N59">
        <v>0.73</v>
      </c>
    </row>
    <row r="60" spans="1:14" ht="12.75">
      <c r="A60" t="s">
        <v>56</v>
      </c>
      <c r="B60" t="s">
        <v>12</v>
      </c>
      <c r="C60" t="s">
        <v>57</v>
      </c>
      <c r="D60" t="s">
        <v>3</v>
      </c>
      <c r="E60">
        <f t="shared" si="6"/>
        <v>0.875</v>
      </c>
      <c r="F60">
        <v>0.7558620689655176</v>
      </c>
      <c r="G60">
        <f t="shared" si="7"/>
        <v>21.814999999999998</v>
      </c>
      <c r="H60">
        <f t="shared" si="8"/>
        <v>4.639188163138442E-06</v>
      </c>
      <c r="J60">
        <v>21.8</v>
      </c>
      <c r="K60">
        <v>0.86</v>
      </c>
      <c r="M60">
        <v>21.83</v>
      </c>
      <c r="N60">
        <v>0.89</v>
      </c>
    </row>
    <row r="61" spans="1:14" ht="12.75">
      <c r="A61" t="s">
        <v>58</v>
      </c>
      <c r="B61" t="s">
        <v>12</v>
      </c>
      <c r="C61" t="s">
        <v>57</v>
      </c>
      <c r="D61" t="s">
        <v>3</v>
      </c>
      <c r="E61">
        <f t="shared" si="6"/>
        <v>0.87</v>
      </c>
      <c r="F61">
        <v>0.7558620689655176</v>
      </c>
      <c r="G61">
        <f t="shared" si="7"/>
        <v>20.635</v>
      </c>
      <c r="H61">
        <f t="shared" si="8"/>
        <v>9.014479515998845E-06</v>
      </c>
      <c r="J61">
        <v>20.35</v>
      </c>
      <c r="K61">
        <v>0.85</v>
      </c>
      <c r="M61">
        <v>20.92</v>
      </c>
      <c r="N61">
        <v>0.89</v>
      </c>
    </row>
    <row r="62" spans="1:14" ht="12.75">
      <c r="A62" t="s">
        <v>59</v>
      </c>
      <c r="B62" t="s">
        <v>12</v>
      </c>
      <c r="C62" t="s">
        <v>57</v>
      </c>
      <c r="D62" t="s">
        <v>3</v>
      </c>
      <c r="E62">
        <f t="shared" si="6"/>
        <v>0.825</v>
      </c>
      <c r="F62">
        <v>0.7558620689655176</v>
      </c>
      <c r="G62">
        <f t="shared" si="7"/>
        <v>20.795</v>
      </c>
      <c r="H62">
        <f t="shared" si="8"/>
        <v>8.238007683191368E-06</v>
      </c>
      <c r="J62">
        <v>20.83</v>
      </c>
      <c r="K62">
        <v>0.81</v>
      </c>
      <c r="M62">
        <v>20.76</v>
      </c>
      <c r="N62">
        <v>0.84</v>
      </c>
    </row>
    <row r="63" spans="1:14" ht="12.75">
      <c r="A63" t="s">
        <v>60</v>
      </c>
      <c r="B63" t="s">
        <v>12</v>
      </c>
      <c r="C63" t="s">
        <v>57</v>
      </c>
      <c r="D63" t="s">
        <v>3</v>
      </c>
      <c r="E63">
        <f t="shared" si="6"/>
        <v>0.755</v>
      </c>
      <c r="F63">
        <v>0.7558620689655176</v>
      </c>
      <c r="G63">
        <f t="shared" si="7"/>
        <v>22.03</v>
      </c>
      <c r="H63">
        <f t="shared" si="8"/>
        <v>4.110328688547511E-06</v>
      </c>
      <c r="J63">
        <v>22.03</v>
      </c>
      <c r="K63">
        <v>0.8</v>
      </c>
      <c r="M63">
        <v>22.03</v>
      </c>
      <c r="N63">
        <v>0.71</v>
      </c>
    </row>
    <row r="64" spans="1:14" ht="12.75">
      <c r="A64" t="s">
        <v>61</v>
      </c>
      <c r="B64" t="s">
        <v>12</v>
      </c>
      <c r="C64" t="s">
        <v>57</v>
      </c>
      <c r="D64" t="s">
        <v>3</v>
      </c>
      <c r="E64">
        <f t="shared" si="6"/>
        <v>0.74</v>
      </c>
      <c r="F64">
        <v>0.7558620689655176</v>
      </c>
      <c r="G64">
        <f t="shared" si="7"/>
        <v>22.685000000000002</v>
      </c>
      <c r="H64">
        <f t="shared" si="8"/>
        <v>2.8427282290107113E-06</v>
      </c>
      <c r="J64">
        <v>22.78</v>
      </c>
      <c r="K64">
        <v>0.7</v>
      </c>
      <c r="M64">
        <v>22.59</v>
      </c>
      <c r="N64">
        <v>0.78</v>
      </c>
    </row>
    <row r="65" spans="1:14" ht="12.75">
      <c r="A65" t="s">
        <v>62</v>
      </c>
      <c r="B65" t="s">
        <v>12</v>
      </c>
      <c r="C65" t="s">
        <v>57</v>
      </c>
      <c r="D65" t="s">
        <v>3</v>
      </c>
      <c r="E65">
        <f t="shared" si="6"/>
        <v>0.685</v>
      </c>
      <c r="F65">
        <v>0.7558620689655176</v>
      </c>
      <c r="G65">
        <f t="shared" si="7"/>
        <v>23.235</v>
      </c>
      <c r="H65">
        <f t="shared" si="8"/>
        <v>2.085766192222433E-06</v>
      </c>
      <c r="J65">
        <v>22.99</v>
      </c>
      <c r="K65">
        <v>0.73</v>
      </c>
      <c r="M65">
        <v>23.48</v>
      </c>
      <c r="N65">
        <v>0.64</v>
      </c>
    </row>
    <row r="66" spans="1:14" ht="12.75">
      <c r="A66" t="s">
        <v>63</v>
      </c>
      <c r="B66" t="s">
        <v>12</v>
      </c>
      <c r="C66" t="s">
        <v>57</v>
      </c>
      <c r="D66" t="s">
        <v>3</v>
      </c>
      <c r="E66">
        <f t="shared" si="6"/>
        <v>0.78</v>
      </c>
      <c r="F66">
        <v>0.7558620689655176</v>
      </c>
      <c r="G66">
        <f t="shared" si="7"/>
        <v>21.365000000000002</v>
      </c>
      <c r="H66">
        <f t="shared" si="8"/>
        <v>5.976716642605636E-06</v>
      </c>
      <c r="J66">
        <v>21.29</v>
      </c>
      <c r="K66">
        <v>0.79</v>
      </c>
      <c r="M66">
        <v>21.44</v>
      </c>
      <c r="N66">
        <v>0.77</v>
      </c>
    </row>
    <row r="67" spans="1:14" ht="12.75">
      <c r="A67" t="s">
        <v>64</v>
      </c>
      <c r="B67" t="s">
        <v>12</v>
      </c>
      <c r="C67" t="s">
        <v>57</v>
      </c>
      <c r="D67" t="s">
        <v>3</v>
      </c>
      <c r="F67">
        <v>0.7558620689655176</v>
      </c>
      <c r="G67">
        <v>20.95</v>
      </c>
      <c r="H67">
        <f t="shared" si="8"/>
        <v>7.549638923324326E-06</v>
      </c>
      <c r="J67">
        <v>20.95</v>
      </c>
      <c r="K67" t="s">
        <v>81</v>
      </c>
      <c r="M67" t="s">
        <v>81</v>
      </c>
      <c r="N67" t="s">
        <v>81</v>
      </c>
    </row>
    <row r="68" spans="1:14" ht="12.75">
      <c r="A68" t="s">
        <v>65</v>
      </c>
      <c r="B68" t="s">
        <v>1</v>
      </c>
      <c r="C68" t="s">
        <v>2</v>
      </c>
      <c r="D68" t="s">
        <v>3</v>
      </c>
      <c r="E68">
        <f t="shared" si="6"/>
        <v>0.72</v>
      </c>
      <c r="F68">
        <v>0.7558620689655176</v>
      </c>
      <c r="G68">
        <f t="shared" si="7"/>
        <v>22.615000000000002</v>
      </c>
      <c r="H68">
        <f t="shared" si="8"/>
        <v>2.9569887346103734E-06</v>
      </c>
      <c r="J68">
        <v>22.52</v>
      </c>
      <c r="K68">
        <v>0.72</v>
      </c>
      <c r="M68">
        <v>22.71</v>
      </c>
      <c r="N68">
        <v>0.72</v>
      </c>
    </row>
    <row r="69" spans="1:14" ht="12.75">
      <c r="A69" t="s">
        <v>66</v>
      </c>
      <c r="B69" t="s">
        <v>1</v>
      </c>
      <c r="C69" t="s">
        <v>2</v>
      </c>
      <c r="D69" t="s">
        <v>3</v>
      </c>
      <c r="E69">
        <f t="shared" si="6"/>
        <v>0.83</v>
      </c>
      <c r="F69">
        <v>0.7558620689655176</v>
      </c>
      <c r="G69">
        <f t="shared" si="7"/>
        <v>21.225</v>
      </c>
      <c r="H69">
        <f t="shared" si="8"/>
        <v>6.466828176739794E-06</v>
      </c>
      <c r="J69">
        <v>20.97</v>
      </c>
      <c r="K69">
        <v>0.82</v>
      </c>
      <c r="M69">
        <v>21.48</v>
      </c>
      <c r="N69">
        <v>0.84</v>
      </c>
    </row>
    <row r="70" spans="1:14" ht="12.75">
      <c r="A70" t="s">
        <v>67</v>
      </c>
      <c r="B70" t="s">
        <v>1</v>
      </c>
      <c r="C70" t="s">
        <v>2</v>
      </c>
      <c r="D70" t="s">
        <v>3</v>
      </c>
      <c r="E70">
        <f t="shared" si="6"/>
        <v>0.855</v>
      </c>
      <c r="F70">
        <v>0.7558620689655176</v>
      </c>
      <c r="G70">
        <f t="shared" si="7"/>
        <v>21.34</v>
      </c>
      <c r="H70">
        <f t="shared" si="8"/>
        <v>6.061427657298862E-06</v>
      </c>
      <c r="J70">
        <v>21.46</v>
      </c>
      <c r="K70">
        <v>0.85</v>
      </c>
      <c r="M70">
        <v>21.22</v>
      </c>
      <c r="N70">
        <v>0.86</v>
      </c>
    </row>
    <row r="71" spans="1:14" ht="12.75">
      <c r="A71" t="s">
        <v>68</v>
      </c>
      <c r="B71" t="s">
        <v>1</v>
      </c>
      <c r="C71" t="s">
        <v>2</v>
      </c>
      <c r="D71" t="s">
        <v>3</v>
      </c>
      <c r="E71">
        <f t="shared" si="6"/>
        <v>0.765</v>
      </c>
      <c r="F71">
        <v>0.7558620689655176</v>
      </c>
      <c r="G71">
        <f t="shared" si="7"/>
        <v>22.37</v>
      </c>
      <c r="H71">
        <f t="shared" si="8"/>
        <v>3.394296820050439E-06</v>
      </c>
      <c r="J71">
        <v>22.37</v>
      </c>
      <c r="K71">
        <v>0.76</v>
      </c>
      <c r="M71">
        <v>22.37</v>
      </c>
      <c r="N71">
        <v>0.77</v>
      </c>
    </row>
    <row r="72" spans="1:14" ht="12.75">
      <c r="A72" t="s">
        <v>69</v>
      </c>
      <c r="B72" t="s">
        <v>1</v>
      </c>
      <c r="C72" t="s">
        <v>2</v>
      </c>
      <c r="D72" t="s">
        <v>3</v>
      </c>
      <c r="E72">
        <f t="shared" si="6"/>
        <v>0.8200000000000001</v>
      </c>
      <c r="F72">
        <v>0.7558620689655176</v>
      </c>
      <c r="G72">
        <f t="shared" si="7"/>
        <v>21.555</v>
      </c>
      <c r="H72">
        <f t="shared" si="8"/>
        <v>5.370435325584226E-06</v>
      </c>
      <c r="J72">
        <v>21.51</v>
      </c>
      <c r="K72">
        <v>0.81</v>
      </c>
      <c r="M72">
        <v>21.6</v>
      </c>
      <c r="N72">
        <v>0.83</v>
      </c>
    </row>
    <row r="73" spans="1:14" ht="12.75">
      <c r="A73" t="s">
        <v>70</v>
      </c>
      <c r="B73" t="s">
        <v>1</v>
      </c>
      <c r="C73" t="s">
        <v>2</v>
      </c>
      <c r="D73" t="s">
        <v>3</v>
      </c>
      <c r="E73">
        <f t="shared" si="6"/>
        <v>0.875</v>
      </c>
      <c r="F73">
        <v>0.7558620689655176</v>
      </c>
      <c r="G73">
        <f t="shared" si="7"/>
        <v>21.785</v>
      </c>
      <c r="H73">
        <f t="shared" si="8"/>
        <v>4.71820383811413E-06</v>
      </c>
      <c r="J73">
        <v>21.68</v>
      </c>
      <c r="K73">
        <v>0.85</v>
      </c>
      <c r="M73">
        <v>21.89</v>
      </c>
      <c r="N73">
        <v>0.9</v>
      </c>
    </row>
    <row r="74" spans="1:14" ht="12.75">
      <c r="A74" t="s">
        <v>71</v>
      </c>
      <c r="B74" t="s">
        <v>1</v>
      </c>
      <c r="C74" t="s">
        <v>2</v>
      </c>
      <c r="D74" t="s">
        <v>3</v>
      </c>
      <c r="E74">
        <f t="shared" si="6"/>
        <v>0.7250000000000001</v>
      </c>
      <c r="F74">
        <v>0.7558620689655176</v>
      </c>
      <c r="G74">
        <f t="shared" si="7"/>
        <v>22.55</v>
      </c>
      <c r="H74">
        <f t="shared" si="8"/>
        <v>3.0671961174131795E-06</v>
      </c>
      <c r="J74">
        <v>22.1</v>
      </c>
      <c r="K74">
        <v>0.78</v>
      </c>
      <c r="M74">
        <v>23</v>
      </c>
      <c r="N74">
        <v>0.67</v>
      </c>
    </row>
    <row r="75" spans="1:14" ht="12.75">
      <c r="A75" t="s">
        <v>72</v>
      </c>
      <c r="B75" t="s">
        <v>1</v>
      </c>
      <c r="C75" t="s">
        <v>2</v>
      </c>
      <c r="D75" t="s">
        <v>3</v>
      </c>
      <c r="F75">
        <v>0.7558620689655176</v>
      </c>
      <c r="G75">
        <v>21.3</v>
      </c>
      <c r="H75">
        <f t="shared" si="8"/>
        <v>6.199469705958897E-06</v>
      </c>
      <c r="J75">
        <v>21.3</v>
      </c>
      <c r="K75" t="s">
        <v>81</v>
      </c>
      <c r="M75" t="s">
        <v>81</v>
      </c>
      <c r="N75" t="s">
        <v>81</v>
      </c>
    </row>
    <row r="76" spans="1:14" ht="12.75">
      <c r="A76" t="s">
        <v>73</v>
      </c>
      <c r="B76" t="s">
        <v>1</v>
      </c>
      <c r="C76" t="s">
        <v>57</v>
      </c>
      <c r="D76" t="s">
        <v>3</v>
      </c>
      <c r="E76">
        <f t="shared" si="6"/>
        <v>0.655</v>
      </c>
      <c r="F76">
        <v>0.7558620689655176</v>
      </c>
      <c r="G76">
        <f t="shared" si="7"/>
        <v>22.465000000000003</v>
      </c>
      <c r="H76">
        <f t="shared" si="8"/>
        <v>3.217534627546347E-06</v>
      </c>
      <c r="J76">
        <v>22.17</v>
      </c>
      <c r="K76">
        <v>0.67</v>
      </c>
      <c r="M76">
        <v>22.76</v>
      </c>
      <c r="N76">
        <v>0.64</v>
      </c>
    </row>
    <row r="77" spans="1:14" ht="12.75">
      <c r="A77" t="s">
        <v>74</v>
      </c>
      <c r="B77" t="s">
        <v>1</v>
      </c>
      <c r="C77" t="s">
        <v>57</v>
      </c>
      <c r="D77" t="s">
        <v>3</v>
      </c>
      <c r="E77">
        <f t="shared" si="6"/>
        <v>0.8200000000000001</v>
      </c>
      <c r="F77">
        <v>0.7558620689655176</v>
      </c>
      <c r="G77">
        <f t="shared" si="7"/>
        <v>22.205</v>
      </c>
      <c r="H77">
        <f t="shared" si="8"/>
        <v>3.7246951443710583E-06</v>
      </c>
      <c r="J77">
        <v>21.88</v>
      </c>
      <c r="K77">
        <v>0.93</v>
      </c>
      <c r="M77">
        <v>22.53</v>
      </c>
      <c r="N77">
        <v>0.71</v>
      </c>
    </row>
    <row r="78" spans="1:14" ht="12.75">
      <c r="A78" t="s">
        <v>75</v>
      </c>
      <c r="B78" t="s">
        <v>1</v>
      </c>
      <c r="C78" t="s">
        <v>57</v>
      </c>
      <c r="D78" t="s">
        <v>3</v>
      </c>
      <c r="E78">
        <f t="shared" si="6"/>
        <v>0.78</v>
      </c>
      <c r="F78">
        <v>0.7558620689655176</v>
      </c>
      <c r="G78">
        <f t="shared" si="7"/>
        <v>21.43</v>
      </c>
      <c r="H78">
        <f t="shared" si="8"/>
        <v>5.761967316601979E-06</v>
      </c>
      <c r="J78">
        <v>21.22</v>
      </c>
      <c r="K78">
        <v>0.76</v>
      </c>
      <c r="M78">
        <v>21.64</v>
      </c>
      <c r="N78">
        <v>0.8</v>
      </c>
    </row>
    <row r="79" spans="1:14" ht="12.75">
      <c r="A79" t="s">
        <v>76</v>
      </c>
      <c r="B79" t="s">
        <v>1</v>
      </c>
      <c r="C79" t="s">
        <v>57</v>
      </c>
      <c r="D79" t="s">
        <v>3</v>
      </c>
      <c r="E79">
        <f t="shared" si="6"/>
        <v>0.76</v>
      </c>
      <c r="F79">
        <v>0.7558620689655176</v>
      </c>
      <c r="G79">
        <f t="shared" si="7"/>
        <v>22.82</v>
      </c>
      <c r="H79">
        <f t="shared" si="8"/>
        <v>2.634687667389797E-06</v>
      </c>
      <c r="J79">
        <v>22.38</v>
      </c>
      <c r="K79">
        <v>0.78</v>
      </c>
      <c r="M79">
        <v>23.26</v>
      </c>
      <c r="N79">
        <v>0.74</v>
      </c>
    </row>
    <row r="80" spans="1:13" ht="12.75">
      <c r="A80" t="s">
        <v>77</v>
      </c>
      <c r="B80" t="s">
        <v>1</v>
      </c>
      <c r="C80" t="s">
        <v>57</v>
      </c>
      <c r="D80" t="s">
        <v>3</v>
      </c>
      <c r="E80">
        <f t="shared" si="6"/>
        <v>0.435</v>
      </c>
      <c r="F80">
        <v>0.7558620689655176</v>
      </c>
      <c r="G80">
        <f t="shared" si="7"/>
        <v>21.925</v>
      </c>
      <c r="H80">
        <f t="shared" si="8"/>
        <v>4.360618008050891E-06</v>
      </c>
      <c r="J80">
        <v>21.93</v>
      </c>
      <c r="K80">
        <v>0.87</v>
      </c>
      <c r="M80">
        <v>21.92</v>
      </c>
    </row>
    <row r="81" spans="1:14" ht="12.75">
      <c r="A81" t="s">
        <v>78</v>
      </c>
      <c r="B81" t="s">
        <v>1</v>
      </c>
      <c r="C81" t="s">
        <v>57</v>
      </c>
      <c r="D81" t="s">
        <v>3</v>
      </c>
      <c r="E81">
        <f t="shared" si="6"/>
        <v>0.815</v>
      </c>
      <c r="F81">
        <v>0.7558620689655176</v>
      </c>
      <c r="G81">
        <f>(J81+M81)/2</f>
        <v>24.67</v>
      </c>
      <c r="H81">
        <f t="shared" si="8"/>
        <v>9.298692880636948E-07</v>
      </c>
      <c r="J81">
        <v>24.69</v>
      </c>
      <c r="K81">
        <v>0.81</v>
      </c>
      <c r="M81">
        <v>24.65</v>
      </c>
      <c r="N81">
        <v>0.82</v>
      </c>
    </row>
    <row r="82" spans="1:14" ht="12.75">
      <c r="A82" t="s">
        <v>79</v>
      </c>
      <c r="B82" t="s">
        <v>1</v>
      </c>
      <c r="C82" t="s">
        <v>57</v>
      </c>
      <c r="D82" t="s">
        <v>3</v>
      </c>
      <c r="E82">
        <f t="shared" si="6"/>
        <v>0.76</v>
      </c>
      <c r="F82">
        <v>0.7558620689655176</v>
      </c>
      <c r="G82">
        <f>(J82+M82)/2</f>
        <v>20.735</v>
      </c>
      <c r="H82">
        <f t="shared" si="8"/>
        <v>8.521020624613866E-06</v>
      </c>
      <c r="J82">
        <v>20.14</v>
      </c>
      <c r="K82">
        <v>0.82</v>
      </c>
      <c r="M82">
        <v>21.33</v>
      </c>
      <c r="N82">
        <v>0.7</v>
      </c>
    </row>
    <row r="83" spans="1:14" ht="12.75">
      <c r="A83" t="s">
        <v>80</v>
      </c>
      <c r="B83" t="s">
        <v>1</v>
      </c>
      <c r="C83" t="s">
        <v>57</v>
      </c>
      <c r="D83" t="s">
        <v>3</v>
      </c>
      <c r="F83">
        <v>0.7558620689655176</v>
      </c>
      <c r="G83">
        <v>23.06</v>
      </c>
      <c r="H83">
        <f t="shared" si="8"/>
        <v>2.3017144451273015E-06</v>
      </c>
      <c r="J83">
        <v>23.06</v>
      </c>
      <c r="K83" t="s">
        <v>81</v>
      </c>
      <c r="M83" t="s">
        <v>81</v>
      </c>
      <c r="N83" t="s">
        <v>81</v>
      </c>
    </row>
    <row r="84" spans="8:9" ht="12.75">
      <c r="H84" t="s">
        <v>82</v>
      </c>
      <c r="I84">
        <f>AVERAGE(H52:H59)</f>
        <v>2.8505495288109436E-06</v>
      </c>
    </row>
    <row r="85" spans="8:9" ht="12.75">
      <c r="H85" t="s">
        <v>83</v>
      </c>
      <c r="I85">
        <f>AVERAGE(H60:H67)</f>
        <v>5.557106754754909E-06</v>
      </c>
    </row>
    <row r="86" spans="8:9" ht="12.75">
      <c r="H86" t="s">
        <v>84</v>
      </c>
      <c r="I86">
        <f>AVERAGE(H68:H75)</f>
        <v>4.779355796971237E-06</v>
      </c>
    </row>
    <row r="87" spans="8:9" ht="12.75">
      <c r="H87" t="s">
        <v>85</v>
      </c>
      <c r="I87">
        <f>AVERAGE(H76:H83)</f>
        <v>3.931513390220617E-06</v>
      </c>
    </row>
    <row r="88" spans="8:9" ht="12.75">
      <c r="H88" t="s">
        <v>45</v>
      </c>
      <c r="I88">
        <f>AVERAGE(H52:H67)</f>
        <v>4.203828141782926E-06</v>
      </c>
    </row>
    <row r="89" spans="8:9" ht="12.75">
      <c r="H89" t="s">
        <v>44</v>
      </c>
      <c r="I89">
        <f>AVERAGE(H68:H83)</f>
        <v>4.355434593595928E-06</v>
      </c>
    </row>
    <row r="90" spans="8:9" ht="12.75">
      <c r="H90" t="s">
        <v>86</v>
      </c>
      <c r="I90">
        <f>(SUM(H52:H59)+SUM(H68:H75))/16</f>
        <v>3.81495266289109E-06</v>
      </c>
    </row>
    <row r="91" spans="8:9" ht="12.75">
      <c r="H91" t="s">
        <v>87</v>
      </c>
      <c r="I91">
        <f>(SUM(H60:H67)+SUM(H76:H83))/16</f>
        <v>4.744310072487764E-06</v>
      </c>
    </row>
    <row r="92" spans="8:9" ht="12.75">
      <c r="H92" t="s">
        <v>88</v>
      </c>
      <c r="I92">
        <f>STDEV(H52:H83)</f>
        <v>2.1734135457091895E-06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5"/>
  <sheetViews>
    <sheetView workbookViewId="0" topLeftCell="A49">
      <selection activeCell="F58" sqref="F58"/>
    </sheetView>
  </sheetViews>
  <sheetFormatPr defaultColWidth="11.00390625" defaultRowHeight="12.75"/>
  <cols>
    <col min="8" max="8" width="12.00390625" style="0" bestFit="1" customWidth="1"/>
    <col min="9" max="9" width="12.00390625" style="0" customWidth="1"/>
    <col min="10" max="11" width="12.00390625" style="0" bestFit="1" customWidth="1"/>
  </cols>
  <sheetData>
    <row r="1" spans="1:22" ht="12.75">
      <c r="A1" t="s">
        <v>20</v>
      </c>
      <c r="B1" t="s">
        <v>21</v>
      </c>
      <c r="C1" t="s">
        <v>22</v>
      </c>
      <c r="D1" t="s">
        <v>23</v>
      </c>
      <c r="E1" t="s">
        <v>41</v>
      </c>
      <c r="F1" t="s">
        <v>40</v>
      </c>
      <c r="G1" t="s">
        <v>42</v>
      </c>
      <c r="H1" t="s">
        <v>24</v>
      </c>
      <c r="I1" t="s">
        <v>43</v>
      </c>
      <c r="J1" t="s">
        <v>25</v>
      </c>
      <c r="K1" t="s">
        <v>26</v>
      </c>
      <c r="L1" t="s">
        <v>27</v>
      </c>
      <c r="M1" t="s">
        <v>28</v>
      </c>
      <c r="N1" t="s">
        <v>29</v>
      </c>
      <c r="O1" t="s">
        <v>30</v>
      </c>
      <c r="P1" t="s">
        <v>31</v>
      </c>
      <c r="Q1" t="s">
        <v>32</v>
      </c>
      <c r="R1" t="s">
        <v>33</v>
      </c>
      <c r="S1" t="s">
        <v>34</v>
      </c>
      <c r="T1" t="s">
        <v>35</v>
      </c>
      <c r="U1" t="s">
        <v>36</v>
      </c>
      <c r="V1" t="s">
        <v>37</v>
      </c>
    </row>
    <row r="2" spans="1:22" ht="12.75">
      <c r="A2" t="s">
        <v>0</v>
      </c>
      <c r="B2" t="s">
        <v>1</v>
      </c>
      <c r="C2" t="s">
        <v>2</v>
      </c>
      <c r="D2" t="s">
        <v>3</v>
      </c>
      <c r="E2">
        <f>(M2+P2+S2+V2)/4</f>
        <v>0.6775</v>
      </c>
      <c r="F2">
        <f>AVERAGE(E2:E17)</f>
        <v>0.70890625</v>
      </c>
      <c r="G2">
        <f>(L2+O2+R2+U2)/4</f>
        <v>30.0475</v>
      </c>
      <c r="H2">
        <f>1/((1+F2)^G2)</f>
        <v>1.0171821720317924E-07</v>
      </c>
      <c r="I2">
        <v>9.667415430506435E-07</v>
      </c>
      <c r="J2">
        <f>H2/I2</f>
        <v>0.10521759195554778</v>
      </c>
      <c r="K2">
        <v>0.1</v>
      </c>
      <c r="L2">
        <v>24.72</v>
      </c>
      <c r="M2">
        <v>0.78</v>
      </c>
      <c r="N2">
        <v>0.1</v>
      </c>
      <c r="O2">
        <v>31.46</v>
      </c>
      <c r="P2">
        <v>0.67</v>
      </c>
      <c r="Q2">
        <v>0.1</v>
      </c>
      <c r="R2">
        <v>32.32</v>
      </c>
      <c r="S2">
        <v>0.55</v>
      </c>
      <c r="T2">
        <v>0.1</v>
      </c>
      <c r="U2">
        <v>31.69</v>
      </c>
      <c r="V2">
        <v>0.71</v>
      </c>
    </row>
    <row r="3" spans="1:22" ht="12.75">
      <c r="A3" t="s">
        <v>4</v>
      </c>
      <c r="B3" t="s">
        <v>1</v>
      </c>
      <c r="C3" t="s">
        <v>2</v>
      </c>
      <c r="D3" t="s">
        <v>3</v>
      </c>
      <c r="E3">
        <f aca="true" t="shared" si="0" ref="E3:E17">(M3+P3+S3+V3)/4</f>
        <v>0.7025</v>
      </c>
      <c r="F3">
        <f>AVERAGE(E3:E18)</f>
        <v>0.711</v>
      </c>
      <c r="G3">
        <f aca="true" t="shared" si="1" ref="G3:G17">(L3+O3+R3+U3)/4</f>
        <v>31.735000000000003</v>
      </c>
      <c r="H3">
        <f aca="true" t="shared" si="2" ref="H3:H17">1/((1+F3)^G3)</f>
        <v>3.961055679542288E-08</v>
      </c>
      <c r="I3">
        <v>4.533293869869735E-07</v>
      </c>
      <c r="J3">
        <f>H3/I3</f>
        <v>0.08737698885724586</v>
      </c>
      <c r="K3">
        <v>0.1</v>
      </c>
      <c r="L3">
        <v>29.6</v>
      </c>
      <c r="M3">
        <v>0.72</v>
      </c>
      <c r="N3">
        <v>0.1</v>
      </c>
      <c r="O3">
        <v>32.55</v>
      </c>
      <c r="P3">
        <v>0.74</v>
      </c>
      <c r="Q3">
        <v>0.1</v>
      </c>
      <c r="R3">
        <v>32.59</v>
      </c>
      <c r="S3">
        <v>0.67</v>
      </c>
      <c r="T3">
        <v>0.1</v>
      </c>
      <c r="U3">
        <v>32.2</v>
      </c>
      <c r="V3">
        <v>0.68</v>
      </c>
    </row>
    <row r="4" spans="1:22" ht="12.75">
      <c r="A4" t="s">
        <v>5</v>
      </c>
      <c r="B4" t="s">
        <v>1</v>
      </c>
      <c r="C4" t="s">
        <v>2</v>
      </c>
      <c r="D4" t="s">
        <v>3</v>
      </c>
      <c r="E4">
        <f t="shared" si="0"/>
        <v>0.7175</v>
      </c>
      <c r="F4">
        <f>AVERAGE(E4:E19)</f>
        <v>0.7116071428571428</v>
      </c>
      <c r="G4">
        <f t="shared" si="1"/>
        <v>30.9425</v>
      </c>
      <c r="H4">
        <f t="shared" si="2"/>
        <v>5.996446161203686E-08</v>
      </c>
      <c r="I4">
        <v>4.3086151841503E-07</v>
      </c>
      <c r="J4">
        <f>H4/I4</f>
        <v>0.1391733980621489</v>
      </c>
      <c r="K4">
        <v>0.1</v>
      </c>
      <c r="L4">
        <v>28.13</v>
      </c>
      <c r="M4">
        <v>0.71</v>
      </c>
      <c r="N4">
        <v>0.1</v>
      </c>
      <c r="O4">
        <v>32.04</v>
      </c>
      <c r="P4">
        <v>0.68</v>
      </c>
      <c r="Q4">
        <v>0.1</v>
      </c>
      <c r="R4">
        <v>31.99</v>
      </c>
      <c r="S4">
        <v>0.74</v>
      </c>
      <c r="T4">
        <v>0.1</v>
      </c>
      <c r="U4">
        <v>31.61</v>
      </c>
      <c r="V4">
        <v>0.74</v>
      </c>
    </row>
    <row r="5" spans="1:22" ht="12.75">
      <c r="A5" t="s">
        <v>6</v>
      </c>
      <c r="B5" t="s">
        <v>1</v>
      </c>
      <c r="C5" t="s">
        <v>2</v>
      </c>
      <c r="D5" t="s">
        <v>3</v>
      </c>
      <c r="E5">
        <f t="shared" si="0"/>
        <v>0.6925</v>
      </c>
      <c r="F5">
        <f>AVERAGE(E5:E20)</f>
        <v>0.7111538461538461</v>
      </c>
      <c r="G5">
        <f t="shared" si="1"/>
        <v>30.9225</v>
      </c>
      <c r="H5">
        <f t="shared" si="2"/>
        <v>6.111096066443836E-08</v>
      </c>
      <c r="I5">
        <v>5.489581296591541E-07</v>
      </c>
      <c r="J5">
        <f>H5/I5</f>
        <v>0.11132171537815082</v>
      </c>
      <c r="K5">
        <v>0.1</v>
      </c>
      <c r="L5">
        <v>27.13</v>
      </c>
      <c r="M5">
        <v>0.7</v>
      </c>
      <c r="N5">
        <v>0.1</v>
      </c>
      <c r="O5">
        <v>32.31</v>
      </c>
      <c r="P5">
        <v>0.69</v>
      </c>
      <c r="Q5">
        <v>0.1</v>
      </c>
      <c r="R5">
        <v>32.24</v>
      </c>
      <c r="S5">
        <v>0.7</v>
      </c>
      <c r="T5">
        <v>0.1</v>
      </c>
      <c r="U5">
        <v>32.01</v>
      </c>
      <c r="V5">
        <v>0.68</v>
      </c>
    </row>
    <row r="6" spans="1:22" ht="12.75">
      <c r="A6" t="s">
        <v>7</v>
      </c>
      <c r="B6" t="s">
        <v>1</v>
      </c>
      <c r="C6" t="s">
        <v>2</v>
      </c>
      <c r="D6" t="s">
        <v>3</v>
      </c>
      <c r="E6">
        <f t="shared" si="0"/>
        <v>0.7224999999999999</v>
      </c>
      <c r="F6">
        <f>AVERAGE(E6:E21)</f>
        <v>0.7127083333333332</v>
      </c>
      <c r="G6">
        <f t="shared" si="1"/>
        <v>30.9375</v>
      </c>
      <c r="H6">
        <f t="shared" si="2"/>
        <v>5.8941268392851774E-08</v>
      </c>
      <c r="I6">
        <v>6.18917600508449E-07</v>
      </c>
      <c r="J6">
        <f>H6/I6</f>
        <v>0.09523281991727289</v>
      </c>
      <c r="K6">
        <v>0.1</v>
      </c>
      <c r="L6">
        <v>27.24</v>
      </c>
      <c r="M6">
        <v>0.73</v>
      </c>
      <c r="N6">
        <v>0.1</v>
      </c>
      <c r="O6">
        <v>31.85</v>
      </c>
      <c r="P6">
        <v>0.75</v>
      </c>
      <c r="Q6">
        <v>0.1</v>
      </c>
      <c r="R6">
        <v>32.56</v>
      </c>
      <c r="S6">
        <v>0.7</v>
      </c>
      <c r="T6">
        <v>0.1</v>
      </c>
      <c r="U6">
        <v>32.1</v>
      </c>
      <c r="V6">
        <v>0.71</v>
      </c>
    </row>
    <row r="7" spans="1:22" ht="12.75">
      <c r="A7" t="s">
        <v>8</v>
      </c>
      <c r="B7" t="s">
        <v>1</v>
      </c>
      <c r="C7" t="s">
        <v>2</v>
      </c>
      <c r="D7" t="s">
        <v>3</v>
      </c>
      <c r="E7">
        <f t="shared" si="0"/>
        <v>0.705</v>
      </c>
      <c r="F7">
        <f>AVERAGE(E7:E22)</f>
        <v>0.7118181818181818</v>
      </c>
      <c r="G7">
        <f t="shared" si="1"/>
        <v>29.9</v>
      </c>
      <c r="H7">
        <f t="shared" si="2"/>
        <v>1.0462048228574203E-07</v>
      </c>
      <c r="I7">
        <v>9.321042932947182E-07</v>
      </c>
      <c r="J7">
        <f>H7/I7</f>
        <v>0.11224117627002766</v>
      </c>
      <c r="K7">
        <v>0.1</v>
      </c>
      <c r="L7">
        <v>25.59</v>
      </c>
      <c r="M7">
        <v>0.74</v>
      </c>
      <c r="N7">
        <v>0.1</v>
      </c>
      <c r="O7">
        <v>31.7</v>
      </c>
      <c r="P7">
        <v>0.66</v>
      </c>
      <c r="Q7">
        <v>0.1</v>
      </c>
      <c r="R7">
        <v>31.4</v>
      </c>
      <c r="S7">
        <v>0.67</v>
      </c>
      <c r="T7">
        <v>0.1</v>
      </c>
      <c r="U7">
        <v>30.91</v>
      </c>
      <c r="V7">
        <v>0.75</v>
      </c>
    </row>
    <row r="8" spans="1:22" ht="12.75">
      <c r="A8" t="s">
        <v>9</v>
      </c>
      <c r="B8" t="s">
        <v>1</v>
      </c>
      <c r="C8" t="s">
        <v>2</v>
      </c>
      <c r="D8" t="s">
        <v>3</v>
      </c>
      <c r="E8">
        <f t="shared" si="0"/>
        <v>0.675</v>
      </c>
      <c r="F8">
        <f>AVERAGE(E8:E22)</f>
        <v>0.7125</v>
      </c>
      <c r="G8">
        <f t="shared" si="1"/>
        <v>30.0975</v>
      </c>
      <c r="H8">
        <f t="shared" si="2"/>
        <v>9.296160504522462E-08</v>
      </c>
      <c r="I8">
        <v>5.343810676826518E-07</v>
      </c>
      <c r="J8">
        <f>H8/I8</f>
        <v>0.17396126222875644</v>
      </c>
      <c r="K8">
        <v>0.1</v>
      </c>
      <c r="L8">
        <v>26.3</v>
      </c>
      <c r="M8">
        <v>0.62</v>
      </c>
      <c r="N8">
        <v>0.1</v>
      </c>
      <c r="O8">
        <v>31.13</v>
      </c>
      <c r="P8">
        <v>0.67</v>
      </c>
      <c r="Q8">
        <v>0.1</v>
      </c>
      <c r="R8">
        <v>31.68</v>
      </c>
      <c r="S8">
        <v>0.7</v>
      </c>
      <c r="T8">
        <v>0.1</v>
      </c>
      <c r="U8">
        <v>31.28</v>
      </c>
      <c r="V8">
        <v>0.71</v>
      </c>
    </row>
    <row r="9" spans="1:22" ht="12.75">
      <c r="A9" t="s">
        <v>10</v>
      </c>
      <c r="B9" t="s">
        <v>1</v>
      </c>
      <c r="C9" t="s">
        <v>2</v>
      </c>
      <c r="D9" t="s">
        <v>3</v>
      </c>
      <c r="E9">
        <f t="shared" si="0"/>
        <v>0.6825</v>
      </c>
      <c r="F9">
        <f>AVERAGE(E9:E22)</f>
        <v>0.7166666666666668</v>
      </c>
      <c r="G9">
        <f t="shared" si="1"/>
        <v>30.7125</v>
      </c>
      <c r="H9">
        <f t="shared" si="2"/>
        <v>6.197364122967525E-08</v>
      </c>
      <c r="I9">
        <v>1.0938819071782644E-06</v>
      </c>
      <c r="J9">
        <f>H9/I9</f>
        <v>0.0566547822237412</v>
      </c>
      <c r="K9">
        <v>0.1</v>
      </c>
      <c r="L9">
        <v>27.55</v>
      </c>
      <c r="M9">
        <v>0.81</v>
      </c>
      <c r="N9">
        <v>0.1</v>
      </c>
      <c r="O9">
        <v>32.26</v>
      </c>
      <c r="P9">
        <v>0.59</v>
      </c>
      <c r="Q9">
        <v>0.1</v>
      </c>
      <c r="R9">
        <v>31.66</v>
      </c>
      <c r="S9">
        <v>0.66</v>
      </c>
      <c r="T9">
        <v>0.1</v>
      </c>
      <c r="U9">
        <v>31.38</v>
      </c>
      <c r="V9">
        <v>0.67</v>
      </c>
    </row>
    <row r="10" spans="1:22" ht="12.75">
      <c r="A10" t="s">
        <v>11</v>
      </c>
      <c r="B10" t="s">
        <v>12</v>
      </c>
      <c r="C10" t="s">
        <v>2</v>
      </c>
      <c r="D10" t="s">
        <v>3</v>
      </c>
      <c r="E10">
        <f t="shared" si="0"/>
        <v>0.6875</v>
      </c>
      <c r="F10">
        <f>AVERAGE(E10:E22)</f>
        <v>0.7209375000000001</v>
      </c>
      <c r="G10">
        <f t="shared" si="1"/>
        <v>31.8675</v>
      </c>
      <c r="H10">
        <f t="shared" si="2"/>
        <v>3.067296325446374E-08</v>
      </c>
      <c r="I10">
        <v>4.610922576276013E-07</v>
      </c>
      <c r="J10">
        <f>H10/I10</f>
        <v>0.06652239925320237</v>
      </c>
      <c r="K10">
        <v>0.1</v>
      </c>
      <c r="L10">
        <v>28.25</v>
      </c>
      <c r="M10">
        <v>0.76</v>
      </c>
      <c r="N10">
        <v>0.1</v>
      </c>
      <c r="O10">
        <v>32.48</v>
      </c>
      <c r="P10">
        <v>0.74</v>
      </c>
      <c r="Q10">
        <v>0.1</v>
      </c>
      <c r="R10">
        <v>33.45</v>
      </c>
      <c r="S10">
        <v>0.62</v>
      </c>
      <c r="T10">
        <v>0.1</v>
      </c>
      <c r="U10">
        <v>33.29</v>
      </c>
      <c r="V10">
        <v>0.63</v>
      </c>
    </row>
    <row r="11" spans="1:22" ht="12.75">
      <c r="A11" t="s">
        <v>13</v>
      </c>
      <c r="B11" t="s">
        <v>12</v>
      </c>
      <c r="C11" t="s">
        <v>2</v>
      </c>
      <c r="D11" t="s">
        <v>3</v>
      </c>
      <c r="E11">
        <f t="shared" si="0"/>
        <v>0.7025</v>
      </c>
      <c r="F11">
        <f>AVERAGE(E11:E22)</f>
        <v>0.7257142857142858</v>
      </c>
      <c r="G11">
        <f t="shared" si="1"/>
        <v>31.7625</v>
      </c>
      <c r="H11">
        <f t="shared" si="2"/>
        <v>2.973551713076343E-08</v>
      </c>
      <c r="I11">
        <v>1.5820281290351116E-07</v>
      </c>
      <c r="J11">
        <f>H11/I11</f>
        <v>0.1879582074744733</v>
      </c>
      <c r="K11">
        <v>0.1</v>
      </c>
      <c r="L11">
        <v>26.09</v>
      </c>
      <c r="M11">
        <v>0.75</v>
      </c>
      <c r="N11">
        <v>0.1</v>
      </c>
      <c r="O11">
        <v>33.9</v>
      </c>
      <c r="P11">
        <v>0.71</v>
      </c>
      <c r="Q11">
        <v>0.1</v>
      </c>
      <c r="R11">
        <v>33.03</v>
      </c>
      <c r="S11">
        <v>0.69</v>
      </c>
      <c r="T11">
        <v>0.1</v>
      </c>
      <c r="U11">
        <v>34.03</v>
      </c>
      <c r="V11">
        <v>0.66</v>
      </c>
    </row>
    <row r="12" spans="1:22" ht="12.75">
      <c r="A12" t="s">
        <v>14</v>
      </c>
      <c r="B12" t="s">
        <v>12</v>
      </c>
      <c r="C12" t="s">
        <v>2</v>
      </c>
      <c r="D12" t="s">
        <v>3</v>
      </c>
      <c r="E12">
        <f t="shared" si="0"/>
        <v>0.7825</v>
      </c>
      <c r="F12">
        <f>AVERAGE(E12:E22)</f>
        <v>0.7295833333333334</v>
      </c>
      <c r="G12">
        <f t="shared" si="1"/>
        <v>30.9975</v>
      </c>
      <c r="H12">
        <f t="shared" si="2"/>
        <v>4.2112266121131157E-08</v>
      </c>
      <c r="I12">
        <v>4.655912380735723E-07</v>
      </c>
      <c r="J12">
        <f>H12/I12</f>
        <v>0.09044900908224698</v>
      </c>
      <c r="K12">
        <v>0.1</v>
      </c>
      <c r="L12">
        <v>26.79</v>
      </c>
      <c r="M12">
        <v>0.87</v>
      </c>
      <c r="N12">
        <v>0.1</v>
      </c>
      <c r="O12">
        <v>32.5</v>
      </c>
      <c r="P12">
        <v>0.71</v>
      </c>
      <c r="Q12">
        <v>0.1</v>
      </c>
      <c r="R12">
        <v>31.98</v>
      </c>
      <c r="S12">
        <v>0.83</v>
      </c>
      <c r="T12">
        <v>0.1</v>
      </c>
      <c r="U12">
        <v>32.72</v>
      </c>
      <c r="V12">
        <v>0.72</v>
      </c>
    </row>
    <row r="13" spans="1:22" ht="12.75">
      <c r="A13" t="s">
        <v>15</v>
      </c>
      <c r="B13" t="s">
        <v>12</v>
      </c>
      <c r="C13" t="s">
        <v>2</v>
      </c>
      <c r="D13" t="s">
        <v>3</v>
      </c>
      <c r="E13">
        <f t="shared" si="0"/>
        <v>0.765</v>
      </c>
      <c r="F13">
        <f>AVERAGE(E13:E22)</f>
        <v>0.719</v>
      </c>
      <c r="G13">
        <f t="shared" si="1"/>
        <v>28.6675</v>
      </c>
      <c r="H13">
        <f t="shared" si="2"/>
        <v>1.7998188876470057E-07</v>
      </c>
      <c r="I13">
        <v>1.6369982098044061E-06</v>
      </c>
      <c r="J13">
        <f>H13/I13</f>
        <v>0.10994629541238496</v>
      </c>
      <c r="K13">
        <v>0.1</v>
      </c>
      <c r="L13">
        <v>25.31</v>
      </c>
      <c r="M13">
        <v>0.8</v>
      </c>
      <c r="N13">
        <v>0.1</v>
      </c>
      <c r="O13">
        <v>29.38</v>
      </c>
      <c r="P13">
        <v>0.79</v>
      </c>
      <c r="Q13">
        <v>0.1</v>
      </c>
      <c r="R13">
        <v>29.98</v>
      </c>
      <c r="S13">
        <v>0.78</v>
      </c>
      <c r="T13">
        <v>0.1</v>
      </c>
      <c r="U13">
        <v>30</v>
      </c>
      <c r="V13">
        <v>0.69</v>
      </c>
    </row>
    <row r="14" spans="1:22" ht="12.75">
      <c r="A14" t="s">
        <v>16</v>
      </c>
      <c r="B14" t="s">
        <v>12</v>
      </c>
      <c r="C14" t="s">
        <v>2</v>
      </c>
      <c r="D14" t="s">
        <v>3</v>
      </c>
      <c r="E14">
        <f t="shared" si="0"/>
        <v>0.7375</v>
      </c>
      <c r="F14">
        <f>AVERAGE(E14:E22)</f>
        <v>0.7075</v>
      </c>
      <c r="G14">
        <f t="shared" si="1"/>
        <v>30.4675</v>
      </c>
      <c r="H14">
        <f t="shared" si="2"/>
        <v>8.328177951932696E-08</v>
      </c>
      <c r="I14">
        <v>3.4641793444318926E-07</v>
      </c>
      <c r="J14">
        <f>H14/I14</f>
        <v>0.2404083947131344</v>
      </c>
      <c r="K14">
        <v>0.1</v>
      </c>
      <c r="L14">
        <v>26.22</v>
      </c>
      <c r="M14">
        <v>0.74</v>
      </c>
      <c r="N14">
        <v>0.1</v>
      </c>
      <c r="O14">
        <v>31.87</v>
      </c>
      <c r="P14">
        <v>0.76</v>
      </c>
      <c r="Q14">
        <v>0.1</v>
      </c>
      <c r="R14">
        <v>31.49</v>
      </c>
      <c r="S14">
        <v>0.74</v>
      </c>
      <c r="T14">
        <v>0.1</v>
      </c>
      <c r="U14">
        <v>32.29</v>
      </c>
      <c r="V14">
        <v>0.71</v>
      </c>
    </row>
    <row r="15" spans="1:22" ht="12.75">
      <c r="A15" t="s">
        <v>17</v>
      </c>
      <c r="B15" t="s">
        <v>12</v>
      </c>
      <c r="C15" t="s">
        <v>2</v>
      </c>
      <c r="D15" t="s">
        <v>3</v>
      </c>
      <c r="E15">
        <f t="shared" si="0"/>
        <v>0.705</v>
      </c>
      <c r="F15">
        <f>AVERAGE(E15:E22)</f>
        <v>0.6974999999999999</v>
      </c>
      <c r="G15">
        <f t="shared" si="1"/>
        <v>29.942500000000003</v>
      </c>
      <c r="H15">
        <f t="shared" si="2"/>
        <v>1.3149843189592555E-07</v>
      </c>
      <c r="I15">
        <v>9.402128143166611E-07</v>
      </c>
      <c r="J15">
        <f>H15/I15</f>
        <v>0.1398602847074548</v>
      </c>
      <c r="K15">
        <v>0.1</v>
      </c>
      <c r="L15">
        <v>26.68</v>
      </c>
      <c r="M15">
        <v>0.73</v>
      </c>
      <c r="N15">
        <v>0.1</v>
      </c>
      <c r="O15">
        <v>31.28</v>
      </c>
      <c r="P15">
        <v>0.64</v>
      </c>
      <c r="Q15">
        <v>0.1</v>
      </c>
      <c r="R15">
        <v>30.72</v>
      </c>
      <c r="S15">
        <v>0.76</v>
      </c>
      <c r="T15">
        <v>0.1</v>
      </c>
      <c r="U15">
        <v>31.09</v>
      </c>
      <c r="V15">
        <v>0.69</v>
      </c>
    </row>
    <row r="16" spans="1:22" ht="12.75">
      <c r="A16" t="s">
        <v>18</v>
      </c>
      <c r="B16" t="s">
        <v>12</v>
      </c>
      <c r="C16" t="s">
        <v>2</v>
      </c>
      <c r="D16" t="s">
        <v>3</v>
      </c>
      <c r="E16">
        <f t="shared" si="0"/>
        <v>0.7</v>
      </c>
      <c r="F16">
        <f>AVERAGE(E16:E22)</f>
        <v>0.69375</v>
      </c>
      <c r="G16">
        <f t="shared" si="1"/>
        <v>31.744999999999997</v>
      </c>
      <c r="H16">
        <f t="shared" si="2"/>
        <v>5.4347392303412895E-08</v>
      </c>
      <c r="I16">
        <v>8.430279236570864E-07</v>
      </c>
      <c r="J16">
        <f>H16/I16</f>
        <v>0.06446689460492826</v>
      </c>
      <c r="K16">
        <v>0.1</v>
      </c>
      <c r="L16">
        <v>30.13</v>
      </c>
      <c r="M16">
        <v>0.61</v>
      </c>
      <c r="N16">
        <v>0.1</v>
      </c>
      <c r="O16">
        <v>32.53</v>
      </c>
      <c r="P16">
        <v>0.74</v>
      </c>
      <c r="Q16">
        <v>0.1</v>
      </c>
      <c r="R16">
        <v>31.85</v>
      </c>
      <c r="S16">
        <v>0.74</v>
      </c>
      <c r="T16">
        <v>0.1</v>
      </c>
      <c r="U16">
        <v>32.47</v>
      </c>
      <c r="V16">
        <v>0.71</v>
      </c>
    </row>
    <row r="17" spans="1:22" ht="12.75">
      <c r="A17" t="s">
        <v>19</v>
      </c>
      <c r="B17" t="s">
        <v>12</v>
      </c>
      <c r="C17" t="s">
        <v>2</v>
      </c>
      <c r="D17" t="s">
        <v>3</v>
      </c>
      <c r="E17">
        <f t="shared" si="0"/>
        <v>0.6875</v>
      </c>
      <c r="F17">
        <f>AVERAGE(E17:E22)</f>
        <v>0.6875</v>
      </c>
      <c r="G17">
        <f t="shared" si="1"/>
        <v>30.9975</v>
      </c>
      <c r="H17">
        <f t="shared" si="2"/>
        <v>9.036721182947566E-08</v>
      </c>
      <c r="I17">
        <v>6.623643653989286E-07</v>
      </c>
      <c r="J17">
        <f>H17/I17</f>
        <v>0.1364312703855216</v>
      </c>
      <c r="K17">
        <v>0.1</v>
      </c>
      <c r="L17">
        <v>26.9</v>
      </c>
      <c r="M17">
        <v>0.78</v>
      </c>
      <c r="N17">
        <v>0.1</v>
      </c>
      <c r="O17">
        <v>32.4</v>
      </c>
      <c r="P17">
        <v>0.65</v>
      </c>
      <c r="Q17">
        <v>0.1</v>
      </c>
      <c r="R17">
        <v>32.36</v>
      </c>
      <c r="S17">
        <v>0.65</v>
      </c>
      <c r="T17">
        <v>0.1</v>
      </c>
      <c r="U17">
        <v>32.33</v>
      </c>
      <c r="V17">
        <v>0.67</v>
      </c>
    </row>
    <row r="19" spans="10:11" ht="12.75">
      <c r="J19" t="s">
        <v>44</v>
      </c>
      <c r="K19">
        <f>AVERAGE(J2:J9)</f>
        <v>0.11014746686161145</v>
      </c>
    </row>
    <row r="20" spans="10:11" ht="12.75">
      <c r="J20" t="s">
        <v>45</v>
      </c>
      <c r="K20">
        <f>AVERAGE(J10:J17)</f>
        <v>0.12950534445416834</v>
      </c>
    </row>
    <row r="21" spans="10:11" ht="12.75">
      <c r="J21" t="s">
        <v>46</v>
      </c>
      <c r="K21">
        <f>STDEV(J2:J17)</f>
        <v>0.04900497372346805</v>
      </c>
    </row>
    <row r="23" spans="1:14" ht="13.5" thickBot="1">
      <c r="A23" t="s">
        <v>20</v>
      </c>
      <c r="B23" t="s">
        <v>21</v>
      </c>
      <c r="C23" t="s">
        <v>22</v>
      </c>
      <c r="D23" t="s">
        <v>23</v>
      </c>
      <c r="E23" t="s">
        <v>41</v>
      </c>
      <c r="F23" t="s">
        <v>40</v>
      </c>
      <c r="G23" t="s">
        <v>42</v>
      </c>
      <c r="H23" t="s">
        <v>24</v>
      </c>
      <c r="I23" t="s">
        <v>43</v>
      </c>
      <c r="J23" t="s">
        <v>25</v>
      </c>
      <c r="K23" t="s">
        <v>27</v>
      </c>
      <c r="L23" t="s">
        <v>28</v>
      </c>
      <c r="M23" t="s">
        <v>30</v>
      </c>
      <c r="N23" t="s">
        <v>31</v>
      </c>
    </row>
    <row r="24" spans="1:14" ht="12.75">
      <c r="A24" t="s">
        <v>47</v>
      </c>
      <c r="B24" t="s">
        <v>12</v>
      </c>
      <c r="C24" t="s">
        <v>2</v>
      </c>
      <c r="D24" t="s">
        <v>48</v>
      </c>
      <c r="E24">
        <f>(L24+N24)/2</f>
        <v>0.5349999999999999</v>
      </c>
      <c r="F24">
        <f>AVERAGE(E24:E55)</f>
        <v>0.63453125</v>
      </c>
      <c r="G24">
        <f>(K24+M24)/2</f>
        <v>28.67</v>
      </c>
      <c r="H24">
        <f>1/((1+F24)^G24)</f>
        <v>7.621073498567024E-07</v>
      </c>
      <c r="I24">
        <v>9.401018366679582E-07</v>
      </c>
      <c r="J24" s="1">
        <f>H24/I24</f>
        <v>0.8106646749652899</v>
      </c>
      <c r="K24">
        <v>29.02</v>
      </c>
      <c r="L24">
        <v>0.6</v>
      </c>
      <c r="M24">
        <v>28.32</v>
      </c>
      <c r="N24">
        <v>0.47</v>
      </c>
    </row>
    <row r="25" spans="1:14" ht="12.75">
      <c r="A25" t="s">
        <v>49</v>
      </c>
      <c r="B25" t="s">
        <v>12</v>
      </c>
      <c r="C25" t="s">
        <v>2</v>
      </c>
      <c r="D25" t="s">
        <v>48</v>
      </c>
      <c r="E25">
        <f aca="true" t="shared" si="3" ref="E25:E55">(L25+N25)/2</f>
        <v>0.69</v>
      </c>
      <c r="F25">
        <v>0.63453125</v>
      </c>
      <c r="G25">
        <f aca="true" t="shared" si="4" ref="G25:G55">(K25+M25)/2</f>
        <v>28.72</v>
      </c>
      <c r="H25">
        <f aca="true" t="shared" si="5" ref="H25:H55">1/((1+F25)^G25)</f>
        <v>7.436121696296925E-07</v>
      </c>
      <c r="I25">
        <v>4.644519437021584E-06</v>
      </c>
      <c r="J25" s="2">
        <f aca="true" t="shared" si="6" ref="J25:J55">H25/I25</f>
        <v>0.16010529823652814</v>
      </c>
      <c r="K25">
        <v>28.94</v>
      </c>
      <c r="L25">
        <v>0.79</v>
      </c>
      <c r="M25">
        <v>28.5</v>
      </c>
      <c r="N25">
        <v>0.59</v>
      </c>
    </row>
    <row r="26" spans="1:14" ht="12.75">
      <c r="A26" t="s">
        <v>50</v>
      </c>
      <c r="B26" t="s">
        <v>12</v>
      </c>
      <c r="C26" t="s">
        <v>2</v>
      </c>
      <c r="D26" t="s">
        <v>48</v>
      </c>
      <c r="E26">
        <f t="shared" si="3"/>
        <v>0.5900000000000001</v>
      </c>
      <c r="F26">
        <v>0.63453125</v>
      </c>
      <c r="G26">
        <f t="shared" si="4"/>
        <v>27.65</v>
      </c>
      <c r="H26">
        <f t="shared" si="5"/>
        <v>1.2579901560585521E-06</v>
      </c>
      <c r="I26">
        <v>7.981740896759087E-06</v>
      </c>
      <c r="J26" s="2">
        <f t="shared" si="6"/>
        <v>0.15760849322600132</v>
      </c>
      <c r="K26">
        <v>28.01</v>
      </c>
      <c r="L26">
        <v>0.64</v>
      </c>
      <c r="M26">
        <v>27.29</v>
      </c>
      <c r="N26">
        <v>0.54</v>
      </c>
    </row>
    <row r="27" spans="1:14" ht="12.75">
      <c r="A27" t="s">
        <v>51</v>
      </c>
      <c r="B27" t="s">
        <v>12</v>
      </c>
      <c r="C27" t="s">
        <v>2</v>
      </c>
      <c r="D27" t="s">
        <v>48</v>
      </c>
      <c r="E27">
        <f t="shared" si="3"/>
        <v>0.5549999999999999</v>
      </c>
      <c r="F27">
        <v>0.63453125</v>
      </c>
      <c r="G27">
        <f t="shared" si="4"/>
        <v>28.835</v>
      </c>
      <c r="H27">
        <f t="shared" si="5"/>
        <v>7.027587592466664E-07</v>
      </c>
      <c r="I27">
        <v>4.5432251705932555E-06</v>
      </c>
      <c r="J27" s="2">
        <f t="shared" si="6"/>
        <v>0.1546827931389762</v>
      </c>
      <c r="K27">
        <v>29.02</v>
      </c>
      <c r="L27">
        <v>0.61</v>
      </c>
      <c r="M27">
        <v>28.65</v>
      </c>
      <c r="N27">
        <v>0.5</v>
      </c>
    </row>
    <row r="28" spans="1:14" ht="12.75">
      <c r="A28" t="s">
        <v>52</v>
      </c>
      <c r="B28" t="s">
        <v>12</v>
      </c>
      <c r="C28" t="s">
        <v>2</v>
      </c>
      <c r="D28" t="s">
        <v>48</v>
      </c>
      <c r="E28">
        <f t="shared" si="3"/>
        <v>0.605</v>
      </c>
      <c r="F28">
        <v>0.63453125</v>
      </c>
      <c r="G28">
        <f t="shared" si="4"/>
        <v>28.795</v>
      </c>
      <c r="H28">
        <f t="shared" si="5"/>
        <v>7.16707578133296E-07</v>
      </c>
      <c r="I28">
        <v>1.4576098743762474E-06</v>
      </c>
      <c r="J28" s="2">
        <f t="shared" si="6"/>
        <v>0.49170055083497255</v>
      </c>
      <c r="K28">
        <v>29.01</v>
      </c>
      <c r="L28">
        <v>0.65</v>
      </c>
      <c r="M28">
        <v>28.58</v>
      </c>
      <c r="N28">
        <v>0.56</v>
      </c>
    </row>
    <row r="29" spans="1:14" ht="12.75">
      <c r="A29" t="s">
        <v>53</v>
      </c>
      <c r="B29" t="s">
        <v>12</v>
      </c>
      <c r="C29" t="s">
        <v>2</v>
      </c>
      <c r="D29" t="s">
        <v>48</v>
      </c>
      <c r="E29">
        <f t="shared" si="3"/>
        <v>0.5800000000000001</v>
      </c>
      <c r="F29">
        <v>0.63453125</v>
      </c>
      <c r="G29">
        <f t="shared" si="4"/>
        <v>31.725</v>
      </c>
      <c r="H29">
        <f t="shared" si="5"/>
        <v>1.698634099519038E-07</v>
      </c>
      <c r="I29">
        <v>9.945995022301993E-07</v>
      </c>
      <c r="J29" s="2">
        <f t="shared" si="6"/>
        <v>0.1707857379488101</v>
      </c>
      <c r="K29">
        <v>32.09</v>
      </c>
      <c r="L29">
        <v>0.64</v>
      </c>
      <c r="M29">
        <v>31.36</v>
      </c>
      <c r="N29">
        <v>0.52</v>
      </c>
    </row>
    <row r="30" spans="1:14" ht="12.75">
      <c r="A30" t="s">
        <v>54</v>
      </c>
      <c r="B30" t="s">
        <v>12</v>
      </c>
      <c r="C30" t="s">
        <v>2</v>
      </c>
      <c r="D30" t="s">
        <v>48</v>
      </c>
      <c r="E30">
        <f t="shared" si="3"/>
        <v>0.625</v>
      </c>
      <c r="F30">
        <v>0.63453125</v>
      </c>
      <c r="G30">
        <f t="shared" si="4"/>
        <v>28.375</v>
      </c>
      <c r="H30">
        <f t="shared" si="5"/>
        <v>8.809822377863756E-07</v>
      </c>
      <c r="I30">
        <v>3.653112868076039E-06</v>
      </c>
      <c r="J30" s="2">
        <f t="shared" si="6"/>
        <v>0.2411593261968817</v>
      </c>
      <c r="K30">
        <v>28.68</v>
      </c>
      <c r="L30">
        <v>0.73</v>
      </c>
      <c r="M30">
        <v>28.07</v>
      </c>
      <c r="N30">
        <v>0.52</v>
      </c>
    </row>
    <row r="31" spans="1:14" ht="12.75">
      <c r="A31" t="s">
        <v>55</v>
      </c>
      <c r="B31" t="s">
        <v>12</v>
      </c>
      <c r="C31" t="s">
        <v>2</v>
      </c>
      <c r="D31" t="s">
        <v>48</v>
      </c>
      <c r="E31">
        <f t="shared" si="3"/>
        <v>0.615</v>
      </c>
      <c r="F31">
        <v>0.63453125</v>
      </c>
      <c r="G31">
        <f t="shared" si="4"/>
        <v>26.33</v>
      </c>
      <c r="H31">
        <f t="shared" si="5"/>
        <v>2.406336196392226E-06</v>
      </c>
      <c r="I31">
        <v>1.2375536236653417E-05</v>
      </c>
      <c r="J31" s="2">
        <f t="shared" si="6"/>
        <v>0.19444298415653508</v>
      </c>
      <c r="K31">
        <v>26.19</v>
      </c>
      <c r="L31">
        <v>0.67</v>
      </c>
      <c r="M31">
        <v>26.47</v>
      </c>
      <c r="N31">
        <v>0.56</v>
      </c>
    </row>
    <row r="32" spans="1:14" ht="12.75">
      <c r="A32" t="s">
        <v>56</v>
      </c>
      <c r="B32" t="s">
        <v>12</v>
      </c>
      <c r="C32" t="s">
        <v>57</v>
      </c>
      <c r="D32" t="s">
        <v>48</v>
      </c>
      <c r="E32">
        <f t="shared" si="3"/>
        <v>0.665</v>
      </c>
      <c r="F32">
        <v>0.63453125</v>
      </c>
      <c r="G32">
        <f t="shared" si="4"/>
        <v>29.485</v>
      </c>
      <c r="H32">
        <f t="shared" si="5"/>
        <v>5.106233483555498E-07</v>
      </c>
      <c r="I32">
        <v>4.5187834364184103E-07</v>
      </c>
      <c r="J32" s="2">
        <f t="shared" si="6"/>
        <v>1.1300018147368225</v>
      </c>
      <c r="K32">
        <v>29.92</v>
      </c>
      <c r="L32">
        <v>0.78</v>
      </c>
      <c r="M32">
        <v>29.05</v>
      </c>
      <c r="N32">
        <v>0.55</v>
      </c>
    </row>
    <row r="33" spans="1:14" ht="12.75">
      <c r="A33" t="s">
        <v>58</v>
      </c>
      <c r="B33" t="s">
        <v>12</v>
      </c>
      <c r="C33" t="s">
        <v>57</v>
      </c>
      <c r="D33" t="s">
        <v>48</v>
      </c>
      <c r="E33">
        <f t="shared" si="3"/>
        <v>0.635</v>
      </c>
      <c r="F33">
        <v>0.63453125</v>
      </c>
      <c r="G33">
        <f t="shared" si="4"/>
        <v>28.245</v>
      </c>
      <c r="H33">
        <f t="shared" si="5"/>
        <v>9.390922835210888E-07</v>
      </c>
      <c r="I33">
        <v>2.2655401353276473E-06</v>
      </c>
      <c r="J33" s="2">
        <f t="shared" si="6"/>
        <v>0.41451143101699023</v>
      </c>
      <c r="K33">
        <v>28.32</v>
      </c>
      <c r="L33">
        <v>0.73</v>
      </c>
      <c r="M33">
        <v>28.17</v>
      </c>
      <c r="N33">
        <v>0.54</v>
      </c>
    </row>
    <row r="34" spans="1:14" ht="12.75">
      <c r="A34" t="s">
        <v>59</v>
      </c>
      <c r="B34" t="s">
        <v>12</v>
      </c>
      <c r="C34" t="s">
        <v>57</v>
      </c>
      <c r="D34" t="s">
        <v>48</v>
      </c>
      <c r="E34">
        <f t="shared" si="3"/>
        <v>0.675</v>
      </c>
      <c r="F34">
        <v>0.63453125</v>
      </c>
      <c r="G34">
        <f t="shared" si="4"/>
        <v>26.39</v>
      </c>
      <c r="H34">
        <f t="shared" si="5"/>
        <v>2.3364296564542504E-06</v>
      </c>
      <c r="I34">
        <v>1.7184931764465246E-05</v>
      </c>
      <c r="J34" s="2">
        <f t="shared" si="6"/>
        <v>0.13595804094407204</v>
      </c>
      <c r="K34">
        <v>26.83</v>
      </c>
      <c r="L34">
        <v>0.74</v>
      </c>
      <c r="M34">
        <v>25.95</v>
      </c>
      <c r="N34">
        <v>0.61</v>
      </c>
    </row>
    <row r="35" spans="1:14" ht="12.75">
      <c r="A35" t="s">
        <v>60</v>
      </c>
      <c r="B35" t="s">
        <v>12</v>
      </c>
      <c r="C35" t="s">
        <v>57</v>
      </c>
      <c r="D35" t="s">
        <v>48</v>
      </c>
      <c r="E35">
        <f t="shared" si="3"/>
        <v>0.7</v>
      </c>
      <c r="F35">
        <v>0.63453125</v>
      </c>
      <c r="G35">
        <f t="shared" si="4"/>
        <v>27.475</v>
      </c>
      <c r="H35">
        <f t="shared" si="5"/>
        <v>1.37094823769868E-06</v>
      </c>
      <c r="I35">
        <v>4.937899394481993E-06</v>
      </c>
      <c r="J35" s="2">
        <f t="shared" si="6"/>
        <v>0.27763794443254314</v>
      </c>
      <c r="K35">
        <v>27.77</v>
      </c>
      <c r="L35">
        <v>0.79</v>
      </c>
      <c r="M35">
        <v>27.18</v>
      </c>
      <c r="N35">
        <v>0.61</v>
      </c>
    </row>
    <row r="36" spans="1:14" ht="12.75">
      <c r="A36" t="s">
        <v>61</v>
      </c>
      <c r="B36" t="s">
        <v>12</v>
      </c>
      <c r="C36" t="s">
        <v>57</v>
      </c>
      <c r="D36" t="s">
        <v>48</v>
      </c>
      <c r="E36">
        <f t="shared" si="3"/>
        <v>0.69</v>
      </c>
      <c r="F36">
        <v>0.63453125</v>
      </c>
      <c r="G36">
        <f t="shared" si="4"/>
        <v>28.46</v>
      </c>
      <c r="H36">
        <f t="shared" si="5"/>
        <v>8.449455595387393E-07</v>
      </c>
      <c r="I36">
        <v>1.7732335922005138E-06</v>
      </c>
      <c r="J36" s="2">
        <f t="shared" si="6"/>
        <v>0.4764998606247893</v>
      </c>
      <c r="K36">
        <v>28.71</v>
      </c>
      <c r="L36">
        <v>0.8</v>
      </c>
      <c r="M36">
        <v>28.21</v>
      </c>
      <c r="N36">
        <v>0.58</v>
      </c>
    </row>
    <row r="37" spans="1:14" ht="12.75">
      <c r="A37" t="s">
        <v>62</v>
      </c>
      <c r="B37" t="s">
        <v>12</v>
      </c>
      <c r="C37" t="s">
        <v>57</v>
      </c>
      <c r="D37" t="s">
        <v>48</v>
      </c>
      <c r="E37">
        <f t="shared" si="3"/>
        <v>0.545</v>
      </c>
      <c r="F37">
        <v>0.63453125</v>
      </c>
      <c r="G37">
        <f t="shared" si="4"/>
        <v>30.53</v>
      </c>
      <c r="H37">
        <f t="shared" si="5"/>
        <v>3.055658006274809E-07</v>
      </c>
      <c r="I37">
        <v>8.276445884640322E-07</v>
      </c>
      <c r="J37" s="2">
        <f t="shared" si="6"/>
        <v>0.36919929748415214</v>
      </c>
      <c r="K37">
        <v>31.01</v>
      </c>
      <c r="L37">
        <v>0.63</v>
      </c>
      <c r="M37">
        <v>30.05</v>
      </c>
      <c r="N37">
        <v>0.46</v>
      </c>
    </row>
    <row r="38" spans="1:14" ht="12.75">
      <c r="A38" t="s">
        <v>63</v>
      </c>
      <c r="B38" t="s">
        <v>12</v>
      </c>
      <c r="C38" t="s">
        <v>57</v>
      </c>
      <c r="D38" t="s">
        <v>48</v>
      </c>
      <c r="E38">
        <f t="shared" si="3"/>
        <v>0.63</v>
      </c>
      <c r="F38">
        <v>0.63453125</v>
      </c>
      <c r="G38">
        <f t="shared" si="4"/>
        <v>31.685000000000002</v>
      </c>
      <c r="H38">
        <f t="shared" si="5"/>
        <v>1.7323497083209025E-07</v>
      </c>
      <c r="I38">
        <v>1.2546400304650013E-07</v>
      </c>
      <c r="J38" s="2">
        <f t="shared" si="6"/>
        <v>1.3807543727732408</v>
      </c>
      <c r="K38">
        <v>31.5</v>
      </c>
      <c r="L38">
        <v>0.71</v>
      </c>
      <c r="M38">
        <v>31.87</v>
      </c>
      <c r="N38">
        <v>0.55</v>
      </c>
    </row>
    <row r="39" spans="1:14" ht="12.75">
      <c r="A39" t="s">
        <v>64</v>
      </c>
      <c r="B39" t="s">
        <v>12</v>
      </c>
      <c r="C39" t="s">
        <v>57</v>
      </c>
      <c r="D39" t="s">
        <v>48</v>
      </c>
      <c r="E39">
        <f t="shared" si="3"/>
        <v>0.5700000000000001</v>
      </c>
      <c r="F39">
        <v>0.63453125</v>
      </c>
      <c r="G39">
        <f t="shared" si="4"/>
        <v>30.915</v>
      </c>
      <c r="H39">
        <f t="shared" si="5"/>
        <v>2.528997225699208E-07</v>
      </c>
      <c r="I39">
        <v>1.2070043290087094E-06</v>
      </c>
      <c r="J39" s="2">
        <f t="shared" si="6"/>
        <v>0.20952677342725254</v>
      </c>
      <c r="K39">
        <v>31.16</v>
      </c>
      <c r="L39">
        <v>0.64</v>
      </c>
      <c r="M39">
        <v>30.67</v>
      </c>
      <c r="N39">
        <v>0.5</v>
      </c>
    </row>
    <row r="40" spans="1:14" ht="12.75">
      <c r="A40" t="s">
        <v>65</v>
      </c>
      <c r="B40" t="s">
        <v>1</v>
      </c>
      <c r="C40" t="s">
        <v>2</v>
      </c>
      <c r="D40" t="s">
        <v>48</v>
      </c>
      <c r="E40">
        <f t="shared" si="3"/>
        <v>0.625</v>
      </c>
      <c r="F40">
        <v>0.63453125</v>
      </c>
      <c r="G40">
        <f t="shared" si="4"/>
        <v>29.36</v>
      </c>
      <c r="H40">
        <f t="shared" si="5"/>
        <v>5.429687346180514E-07</v>
      </c>
      <c r="I40">
        <v>8.973415905956936E-07</v>
      </c>
      <c r="J40" s="2">
        <f t="shared" si="6"/>
        <v>0.6050858895970771</v>
      </c>
      <c r="K40">
        <v>29.62</v>
      </c>
      <c r="L40">
        <v>0.73</v>
      </c>
      <c r="M40">
        <v>29.1</v>
      </c>
      <c r="N40">
        <v>0.52</v>
      </c>
    </row>
    <row r="41" spans="1:14" ht="12.75">
      <c r="A41" t="s">
        <v>66</v>
      </c>
      <c r="B41" t="s">
        <v>1</v>
      </c>
      <c r="C41" t="s">
        <v>2</v>
      </c>
      <c r="D41" t="s">
        <v>48</v>
      </c>
      <c r="E41">
        <f t="shared" si="3"/>
        <v>0.665</v>
      </c>
      <c r="F41">
        <v>0.63453125</v>
      </c>
      <c r="G41">
        <f t="shared" si="4"/>
        <v>27.145</v>
      </c>
      <c r="H41">
        <f t="shared" si="5"/>
        <v>1.6122813224436037E-06</v>
      </c>
      <c r="I41">
        <v>1.1029435753993961E-05</v>
      </c>
      <c r="J41" s="2">
        <f t="shared" si="6"/>
        <v>0.14617985528949357</v>
      </c>
      <c r="K41">
        <v>27.39</v>
      </c>
      <c r="L41">
        <v>0.72</v>
      </c>
      <c r="M41">
        <v>26.9</v>
      </c>
      <c r="N41">
        <v>0.61</v>
      </c>
    </row>
    <row r="42" spans="1:14" ht="12.75">
      <c r="A42" t="s">
        <v>67</v>
      </c>
      <c r="B42" t="s">
        <v>1</v>
      </c>
      <c r="C42" t="s">
        <v>2</v>
      </c>
      <c r="D42" t="s">
        <v>48</v>
      </c>
      <c r="E42">
        <f t="shared" si="3"/>
        <v>0.7050000000000001</v>
      </c>
      <c r="F42">
        <v>0.63453125</v>
      </c>
      <c r="G42">
        <f t="shared" si="4"/>
        <v>28.4</v>
      </c>
      <c r="H42">
        <f t="shared" si="5"/>
        <v>8.70226534867973E-07</v>
      </c>
      <c r="I42">
        <v>1.0730847889431985E-06</v>
      </c>
      <c r="J42" s="2">
        <f t="shared" si="6"/>
        <v>0.8109578514527211</v>
      </c>
      <c r="K42">
        <v>28.98</v>
      </c>
      <c r="L42">
        <v>0.77</v>
      </c>
      <c r="M42">
        <v>27.82</v>
      </c>
      <c r="N42">
        <v>0.64</v>
      </c>
    </row>
    <row r="43" spans="1:14" ht="12.75">
      <c r="A43" t="s">
        <v>68</v>
      </c>
      <c r="B43" t="s">
        <v>1</v>
      </c>
      <c r="C43" t="s">
        <v>2</v>
      </c>
      <c r="D43" t="s">
        <v>48</v>
      </c>
      <c r="E43">
        <f t="shared" si="3"/>
        <v>0.64</v>
      </c>
      <c r="F43">
        <v>0.63453125</v>
      </c>
      <c r="G43">
        <f t="shared" si="4"/>
        <v>28.32</v>
      </c>
      <c r="H43">
        <f t="shared" si="5"/>
        <v>9.051150366477153E-07</v>
      </c>
      <c r="I43">
        <v>3.1305989124298773E-06</v>
      </c>
      <c r="J43" s="2">
        <f t="shared" si="6"/>
        <v>0.2891188114370078</v>
      </c>
      <c r="K43">
        <v>28.52</v>
      </c>
      <c r="L43">
        <v>0.73</v>
      </c>
      <c r="M43">
        <v>28.12</v>
      </c>
      <c r="N43">
        <v>0.55</v>
      </c>
    </row>
    <row r="44" spans="1:14" ht="12.75">
      <c r="A44" t="s">
        <v>69</v>
      </c>
      <c r="B44" t="s">
        <v>1</v>
      </c>
      <c r="C44" t="s">
        <v>2</v>
      </c>
      <c r="D44" t="s">
        <v>48</v>
      </c>
      <c r="E44">
        <f t="shared" si="3"/>
        <v>0.6799999999999999</v>
      </c>
      <c r="F44">
        <v>0.63453125</v>
      </c>
      <c r="G44">
        <f t="shared" si="4"/>
        <v>26.13</v>
      </c>
      <c r="H44">
        <f t="shared" si="5"/>
        <v>2.6548191974571107E-06</v>
      </c>
      <c r="I44">
        <v>7.307882129148155E-06</v>
      </c>
      <c r="J44" s="2">
        <f t="shared" si="6"/>
        <v>0.3632816116270023</v>
      </c>
      <c r="K44">
        <v>26.04</v>
      </c>
      <c r="L44">
        <v>0.75</v>
      </c>
      <c r="M44">
        <v>26.22</v>
      </c>
      <c r="N44">
        <v>0.61</v>
      </c>
    </row>
    <row r="45" spans="1:14" ht="12.75">
      <c r="A45" t="s">
        <v>70</v>
      </c>
      <c r="B45" t="s">
        <v>1</v>
      </c>
      <c r="C45" t="s">
        <v>2</v>
      </c>
      <c r="D45" t="s">
        <v>48</v>
      </c>
      <c r="E45">
        <f t="shared" si="3"/>
        <v>0.56</v>
      </c>
      <c r="F45">
        <v>0.63453125</v>
      </c>
      <c r="G45">
        <f t="shared" si="4"/>
        <v>28.939999999999998</v>
      </c>
      <c r="H45">
        <f t="shared" si="5"/>
        <v>6.674211707342686E-07</v>
      </c>
      <c r="I45">
        <v>1.0730847889432006E-06</v>
      </c>
      <c r="J45" s="2">
        <f t="shared" si="6"/>
        <v>0.6219649906616986</v>
      </c>
      <c r="K45">
        <v>28.68</v>
      </c>
      <c r="L45">
        <v>0.68</v>
      </c>
      <c r="M45">
        <v>29.2</v>
      </c>
      <c r="N45">
        <v>0.44</v>
      </c>
    </row>
    <row r="46" spans="1:14" ht="12.75">
      <c r="A46" t="s">
        <v>71</v>
      </c>
      <c r="B46" t="s">
        <v>1</v>
      </c>
      <c r="C46" t="s">
        <v>2</v>
      </c>
      <c r="D46" t="s">
        <v>48</v>
      </c>
      <c r="E46">
        <f t="shared" si="3"/>
        <v>0.6799999999999999</v>
      </c>
      <c r="F46">
        <v>0.63453125</v>
      </c>
      <c r="G46">
        <f t="shared" si="4"/>
        <v>27.405</v>
      </c>
      <c r="H46">
        <f t="shared" si="5"/>
        <v>1.4189222000174912E-06</v>
      </c>
      <c r="I46">
        <v>3.6352557859955273E-06</v>
      </c>
      <c r="J46" s="2">
        <f t="shared" si="6"/>
        <v>0.39032252021542807</v>
      </c>
      <c r="K46">
        <v>27.29</v>
      </c>
      <c r="L46">
        <v>0.75</v>
      </c>
      <c r="M46">
        <v>27.52</v>
      </c>
      <c r="N46">
        <v>0.61</v>
      </c>
    </row>
    <row r="47" spans="1:14" ht="12.75">
      <c r="A47" t="s">
        <v>72</v>
      </c>
      <c r="B47" t="s">
        <v>1</v>
      </c>
      <c r="C47" t="s">
        <v>2</v>
      </c>
      <c r="D47" t="s">
        <v>48</v>
      </c>
      <c r="E47">
        <f t="shared" si="3"/>
        <v>0.535</v>
      </c>
      <c r="F47">
        <v>0.63453125</v>
      </c>
      <c r="G47">
        <f t="shared" si="4"/>
        <v>29.545</v>
      </c>
      <c r="H47">
        <f t="shared" si="5"/>
        <v>4.957892152246107E-07</v>
      </c>
      <c r="I47">
        <v>1.5920158727553149E-06</v>
      </c>
      <c r="J47" s="2">
        <f t="shared" si="6"/>
        <v>0.3114222814666692</v>
      </c>
      <c r="K47">
        <v>29.42</v>
      </c>
      <c r="L47">
        <v>0.61</v>
      </c>
      <c r="M47">
        <v>29.67</v>
      </c>
      <c r="N47">
        <v>0.46</v>
      </c>
    </row>
    <row r="48" spans="1:14" ht="12.75">
      <c r="A48" t="s">
        <v>73</v>
      </c>
      <c r="B48" t="s">
        <v>1</v>
      </c>
      <c r="C48" t="s">
        <v>57</v>
      </c>
      <c r="D48" t="s">
        <v>48</v>
      </c>
      <c r="E48">
        <f t="shared" si="3"/>
        <v>0.645</v>
      </c>
      <c r="F48">
        <v>0.63453125</v>
      </c>
      <c r="G48">
        <f t="shared" si="4"/>
        <v>28.03</v>
      </c>
      <c r="H48">
        <f t="shared" si="5"/>
        <v>1.043729157474103E-06</v>
      </c>
      <c r="I48">
        <v>3.9413852935126065E-06</v>
      </c>
      <c r="J48" s="2">
        <f t="shared" si="6"/>
        <v>0.2648127700664149</v>
      </c>
      <c r="K48">
        <v>27.95</v>
      </c>
      <c r="L48">
        <v>0.77</v>
      </c>
      <c r="M48">
        <v>28.11</v>
      </c>
      <c r="N48">
        <v>0.52</v>
      </c>
    </row>
    <row r="49" spans="1:14" ht="12.75">
      <c r="A49" t="s">
        <v>74</v>
      </c>
      <c r="B49" t="s">
        <v>1</v>
      </c>
      <c r="C49" t="s">
        <v>57</v>
      </c>
      <c r="D49" t="s">
        <v>48</v>
      </c>
      <c r="E49">
        <f t="shared" si="3"/>
        <v>0.7050000000000001</v>
      </c>
      <c r="F49">
        <v>0.63453125</v>
      </c>
      <c r="G49">
        <f t="shared" si="4"/>
        <v>27.39</v>
      </c>
      <c r="H49">
        <f t="shared" si="5"/>
        <v>1.429418774620706E-06</v>
      </c>
      <c r="I49">
        <v>2.327428775590335E-06</v>
      </c>
      <c r="J49" s="2">
        <f t="shared" si="6"/>
        <v>0.6141621989090276</v>
      </c>
      <c r="K49">
        <v>27.32</v>
      </c>
      <c r="L49">
        <v>0.78</v>
      </c>
      <c r="M49">
        <v>27.46</v>
      </c>
      <c r="N49">
        <v>0.63</v>
      </c>
    </row>
    <row r="50" spans="1:14" ht="12.75">
      <c r="A50" t="s">
        <v>75</v>
      </c>
      <c r="B50" t="s">
        <v>1</v>
      </c>
      <c r="C50" t="s">
        <v>57</v>
      </c>
      <c r="D50" t="s">
        <v>48</v>
      </c>
      <c r="E50">
        <f t="shared" si="3"/>
        <v>0.665</v>
      </c>
      <c r="F50">
        <v>0.63453125</v>
      </c>
      <c r="G50">
        <f t="shared" si="4"/>
        <v>29.295</v>
      </c>
      <c r="H50">
        <f t="shared" si="5"/>
        <v>5.605900465585444E-07</v>
      </c>
      <c r="I50">
        <v>5.170645028087362E-07</v>
      </c>
      <c r="J50" s="2">
        <f t="shared" si="6"/>
        <v>1.0841781702541442</v>
      </c>
      <c r="K50">
        <v>29.43</v>
      </c>
      <c r="L50">
        <v>0.74</v>
      </c>
      <c r="M50">
        <v>29.16</v>
      </c>
      <c r="N50">
        <v>0.59</v>
      </c>
    </row>
    <row r="51" spans="1:14" ht="12.75">
      <c r="A51" t="s">
        <v>76</v>
      </c>
      <c r="B51" t="s">
        <v>1</v>
      </c>
      <c r="C51" t="s">
        <v>57</v>
      </c>
      <c r="D51" t="s">
        <v>48</v>
      </c>
      <c r="E51">
        <f t="shared" si="3"/>
        <v>0.69</v>
      </c>
      <c r="F51">
        <v>0.63453125</v>
      </c>
      <c r="G51">
        <f t="shared" si="4"/>
        <v>28.4</v>
      </c>
      <c r="H51">
        <f t="shared" si="5"/>
        <v>8.70226534867973E-07</v>
      </c>
      <c r="I51">
        <v>6.25952323665093E-07</v>
      </c>
      <c r="J51" s="2">
        <f t="shared" si="6"/>
        <v>1.3902441159936896</v>
      </c>
      <c r="K51">
        <v>28.22</v>
      </c>
      <c r="L51">
        <v>0.76</v>
      </c>
      <c r="M51">
        <v>28.58</v>
      </c>
      <c r="N51">
        <v>0.62</v>
      </c>
    </row>
    <row r="52" spans="1:14" ht="12.75">
      <c r="A52" t="s">
        <v>77</v>
      </c>
      <c r="B52" t="s">
        <v>1</v>
      </c>
      <c r="C52" t="s">
        <v>57</v>
      </c>
      <c r="D52" t="s">
        <v>48</v>
      </c>
      <c r="E52">
        <f t="shared" si="3"/>
        <v>0.7</v>
      </c>
      <c r="F52">
        <v>0.63453125</v>
      </c>
      <c r="G52">
        <f t="shared" si="4"/>
        <v>26.8</v>
      </c>
      <c r="H52">
        <f t="shared" si="5"/>
        <v>1.9101236711804673E-06</v>
      </c>
      <c r="I52">
        <v>4.294285607114936E-06</v>
      </c>
      <c r="J52" s="2">
        <f t="shared" si="6"/>
        <v>0.4448059225533815</v>
      </c>
      <c r="K52">
        <v>26.67</v>
      </c>
      <c r="L52">
        <v>0.8</v>
      </c>
      <c r="M52">
        <v>26.93</v>
      </c>
      <c r="N52">
        <v>0.6</v>
      </c>
    </row>
    <row r="53" spans="1:14" ht="12.75">
      <c r="A53" t="s">
        <v>78</v>
      </c>
      <c r="B53" t="s">
        <v>1</v>
      </c>
      <c r="C53" t="s">
        <v>57</v>
      </c>
      <c r="D53" t="s">
        <v>48</v>
      </c>
      <c r="E53">
        <f t="shared" si="3"/>
        <v>0.6799999999999999</v>
      </c>
      <c r="F53">
        <v>0.63453125</v>
      </c>
      <c r="G53">
        <f t="shared" si="4"/>
        <v>27.6</v>
      </c>
      <c r="H53">
        <f t="shared" si="5"/>
        <v>1.289278985922235E-06</v>
      </c>
      <c r="I53">
        <v>7.861377648157234E-07</v>
      </c>
      <c r="J53" s="2">
        <f t="shared" si="6"/>
        <v>1.6400166022102396</v>
      </c>
      <c r="K53">
        <v>28.06</v>
      </c>
      <c r="L53">
        <v>0.74</v>
      </c>
      <c r="M53">
        <v>27.14</v>
      </c>
      <c r="N53">
        <v>0.62</v>
      </c>
    </row>
    <row r="54" spans="1:14" ht="12.75">
      <c r="A54" t="s">
        <v>79</v>
      </c>
      <c r="B54" t="s">
        <v>1</v>
      </c>
      <c r="C54" t="s">
        <v>57</v>
      </c>
      <c r="D54" t="s">
        <v>48</v>
      </c>
      <c r="E54">
        <f t="shared" si="3"/>
        <v>0.69</v>
      </c>
      <c r="F54">
        <v>0.63453125</v>
      </c>
      <c r="G54">
        <f t="shared" si="4"/>
        <v>28.195</v>
      </c>
      <c r="H54">
        <f t="shared" si="5"/>
        <v>9.6244946047822E-07</v>
      </c>
      <c r="I54">
        <v>3.1152959738787664E-06</v>
      </c>
      <c r="J54" s="2">
        <f t="shared" si="6"/>
        <v>0.30894318502903</v>
      </c>
      <c r="K54">
        <v>28.44</v>
      </c>
      <c r="L54">
        <v>0.74</v>
      </c>
      <c r="M54">
        <v>27.95</v>
      </c>
      <c r="N54">
        <v>0.64</v>
      </c>
    </row>
    <row r="55" spans="1:14" ht="13.5" thickBot="1">
      <c r="A55" t="s">
        <v>80</v>
      </c>
      <c r="B55" t="s">
        <v>1</v>
      </c>
      <c r="C55" t="s">
        <v>57</v>
      </c>
      <c r="D55" t="s">
        <v>48</v>
      </c>
      <c r="E55">
        <f t="shared" si="3"/>
        <v>0.535</v>
      </c>
      <c r="F55">
        <v>0.63453125</v>
      </c>
      <c r="G55">
        <f t="shared" si="4"/>
        <v>28.240000000000002</v>
      </c>
      <c r="H55">
        <f t="shared" si="5"/>
        <v>9.414022633659256E-07</v>
      </c>
      <c r="I55">
        <v>2.1101536301874173E-06</v>
      </c>
      <c r="J55" s="3">
        <f t="shared" si="6"/>
        <v>0.4461297271906753</v>
      </c>
      <c r="K55">
        <v>28.1</v>
      </c>
      <c r="L55">
        <v>0.62</v>
      </c>
      <c r="M55">
        <v>28.38</v>
      </c>
      <c r="N55">
        <v>0.45</v>
      </c>
    </row>
    <row r="57" spans="9:10" ht="12.75">
      <c r="I57" t="s">
        <v>82</v>
      </c>
      <c r="J57">
        <f>AVERAGE(J24:J31)</f>
        <v>0.29764373233799934</v>
      </c>
    </row>
    <row r="58" spans="9:10" ht="12.75">
      <c r="I58" t="s">
        <v>83</v>
      </c>
      <c r="J58">
        <f>AVERAGE(J32:J39)</f>
        <v>0.5492611919299828</v>
      </c>
    </row>
    <row r="59" spans="9:10" ht="12.75">
      <c r="I59" t="s">
        <v>84</v>
      </c>
      <c r="J59">
        <f>AVERAGE(J40:J47)</f>
        <v>0.4422917264683872</v>
      </c>
    </row>
    <row r="60" spans="9:10" ht="12.75">
      <c r="I60" t="s">
        <v>85</v>
      </c>
      <c r="J60">
        <f>AVERAGE(J48:J55)</f>
        <v>0.7741615865258253</v>
      </c>
    </row>
    <row r="61" spans="9:10" ht="12.75">
      <c r="I61" t="s">
        <v>45</v>
      </c>
      <c r="J61">
        <f>AVERAGE(J24:J39)</f>
        <v>0.42345246213399107</v>
      </c>
    </row>
    <row r="62" spans="9:10" ht="12.75">
      <c r="I62" t="s">
        <v>44</v>
      </c>
      <c r="J62">
        <f>AVERAGE(J40:J55)</f>
        <v>0.6082266564971062</v>
      </c>
    </row>
    <row r="63" spans="9:10" ht="12.75">
      <c r="I63" t="s">
        <v>86</v>
      </c>
      <c r="J63">
        <f>(SUM(J24:J31)+SUM(J40:J47))/16</f>
        <v>0.3699677294031933</v>
      </c>
    </row>
    <row r="64" spans="9:10" ht="12.75">
      <c r="I64" t="s">
        <v>87</v>
      </c>
      <c r="J64">
        <f>(SUM(J32:J39)+SUM(J48:J55))/16</f>
        <v>0.6617113892279041</v>
      </c>
    </row>
    <row r="65" ht="12.75">
      <c r="I65" t="s">
        <v>88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06"/>
  <sheetViews>
    <sheetView workbookViewId="0" topLeftCell="A1">
      <selection activeCell="A1" sqref="A1:IV1"/>
    </sheetView>
  </sheetViews>
  <sheetFormatPr defaultColWidth="11.00390625" defaultRowHeight="12.75"/>
  <cols>
    <col min="8" max="8" width="12.00390625" style="0" bestFit="1" customWidth="1"/>
    <col min="10" max="11" width="12.00390625" style="0" bestFit="1" customWidth="1"/>
  </cols>
  <sheetData>
    <row r="1" spans="1:22" ht="12.75">
      <c r="A1" t="s">
        <v>20</v>
      </c>
      <c r="B1" t="s">
        <v>21</v>
      </c>
      <c r="C1" t="s">
        <v>22</v>
      </c>
      <c r="D1" t="s">
        <v>23</v>
      </c>
      <c r="E1" t="s">
        <v>41</v>
      </c>
      <c r="F1" t="s">
        <v>40</v>
      </c>
      <c r="G1" t="s">
        <v>42</v>
      </c>
      <c r="H1" t="s">
        <v>24</v>
      </c>
      <c r="I1" t="s">
        <v>43</v>
      </c>
      <c r="J1" t="s">
        <v>25</v>
      </c>
      <c r="K1" t="s">
        <v>26</v>
      </c>
      <c r="L1" t="s">
        <v>27</v>
      </c>
      <c r="M1" t="s">
        <v>28</v>
      </c>
      <c r="N1" t="s">
        <v>29</v>
      </c>
      <c r="O1" t="s">
        <v>30</v>
      </c>
      <c r="P1" t="s">
        <v>31</v>
      </c>
      <c r="Q1" t="s">
        <v>32</v>
      </c>
      <c r="R1" t="s">
        <v>33</v>
      </c>
      <c r="S1" t="s">
        <v>34</v>
      </c>
      <c r="T1" t="s">
        <v>35</v>
      </c>
      <c r="U1" t="s">
        <v>36</v>
      </c>
      <c r="V1" t="s">
        <v>37</v>
      </c>
    </row>
    <row r="2" spans="1:16" ht="12.75">
      <c r="A2" t="s">
        <v>0</v>
      </c>
      <c r="B2" t="s">
        <v>1</v>
      </c>
      <c r="C2" t="s">
        <v>2</v>
      </c>
      <c r="D2" t="s">
        <v>3</v>
      </c>
      <c r="E2">
        <f>((M2+P2)/2)/100</f>
        <v>0.90045</v>
      </c>
      <c r="F2">
        <f>AVERAGE(E2:E17)</f>
        <v>0.843728125</v>
      </c>
      <c r="G2">
        <f>(L2+O2)/2</f>
        <v>35.745000000000005</v>
      </c>
      <c r="H2">
        <f>1/((1+F2)^G2)</f>
        <v>3.181742296842656E-10</v>
      </c>
      <c r="I2">
        <v>9.667415430506435E-07</v>
      </c>
      <c r="J2">
        <f>H2/I2</f>
        <v>0.00032912026174052375</v>
      </c>
      <c r="K2">
        <v>0.025</v>
      </c>
      <c r="L2">
        <v>36.49</v>
      </c>
      <c r="M2">
        <v>81.18</v>
      </c>
      <c r="N2">
        <v>0.025</v>
      </c>
      <c r="O2">
        <v>35</v>
      </c>
      <c r="P2">
        <v>98.91</v>
      </c>
    </row>
    <row r="3" spans="1:16" ht="12.75">
      <c r="A3" t="s">
        <v>4</v>
      </c>
      <c r="B3" t="s">
        <v>1</v>
      </c>
      <c r="C3" t="s">
        <v>2</v>
      </c>
      <c r="D3" t="s">
        <v>3</v>
      </c>
      <c r="E3">
        <f aca="true" t="shared" si="0" ref="E3:E17">((M3+P3)/2)/100</f>
        <v>0.9356</v>
      </c>
      <c r="F3">
        <f aca="true" t="shared" si="1" ref="F3:F17">AVERAGE(E3:E18)</f>
        <v>0.8399466666666667</v>
      </c>
      <c r="G3">
        <f aca="true" t="shared" si="2" ref="G3:G17">(L3+O3)/2</f>
        <v>35.135000000000005</v>
      </c>
      <c r="H3">
        <f aca="true" t="shared" si="3" ref="H3:H17">1/((1+F3)^G3)</f>
        <v>4.966701767783188E-10</v>
      </c>
      <c r="I3">
        <v>4.533293869869735E-07</v>
      </c>
      <c r="J3">
        <f aca="true" t="shared" si="4" ref="J3:J17">H3/I3</f>
        <v>0.0010956055156260821</v>
      </c>
      <c r="K3">
        <v>0.025</v>
      </c>
      <c r="L3">
        <v>35.84</v>
      </c>
      <c r="M3">
        <v>100.65</v>
      </c>
      <c r="N3">
        <v>0.025</v>
      </c>
      <c r="O3">
        <v>34.43</v>
      </c>
      <c r="P3">
        <v>86.47</v>
      </c>
    </row>
    <row r="4" spans="1:16" ht="12.75">
      <c r="A4" t="s">
        <v>5</v>
      </c>
      <c r="B4" t="s">
        <v>1</v>
      </c>
      <c r="C4" t="s">
        <v>2</v>
      </c>
      <c r="D4" t="s">
        <v>3</v>
      </c>
      <c r="E4">
        <f t="shared" si="0"/>
        <v>0.86705</v>
      </c>
      <c r="F4">
        <f t="shared" si="1"/>
        <v>0.8331142857142858</v>
      </c>
      <c r="G4">
        <f t="shared" si="2"/>
        <v>35.97</v>
      </c>
      <c r="H4">
        <f t="shared" si="3"/>
        <v>3.412496198674573E-10</v>
      </c>
      <c r="I4">
        <v>4.3086151841503E-07</v>
      </c>
      <c r="J4">
        <f t="shared" si="4"/>
        <v>0.0007920169364922176</v>
      </c>
      <c r="K4">
        <v>0.025</v>
      </c>
      <c r="L4">
        <v>37.07</v>
      </c>
      <c r="M4">
        <v>88.3</v>
      </c>
      <c r="N4">
        <v>0.025</v>
      </c>
      <c r="O4">
        <v>34.87</v>
      </c>
      <c r="P4">
        <v>85.11</v>
      </c>
    </row>
    <row r="5" spans="1:16" ht="12.75">
      <c r="A5" t="s">
        <v>6</v>
      </c>
      <c r="B5" t="s">
        <v>1</v>
      </c>
      <c r="C5" t="s">
        <v>2</v>
      </c>
      <c r="D5" t="s">
        <v>3</v>
      </c>
      <c r="E5">
        <f t="shared" si="0"/>
        <v>0.9612999999999999</v>
      </c>
      <c r="F5">
        <f t="shared" si="1"/>
        <v>0.8305038461538463</v>
      </c>
      <c r="G5">
        <f t="shared" si="2"/>
        <v>35.89</v>
      </c>
      <c r="H5">
        <f t="shared" si="3"/>
        <v>3.769984152425151E-10</v>
      </c>
      <c r="I5">
        <v>5.489581296591541E-07</v>
      </c>
      <c r="J5">
        <f t="shared" si="4"/>
        <v>0.0006867525861700818</v>
      </c>
      <c r="K5">
        <v>0.025</v>
      </c>
      <c r="L5">
        <v>36.28</v>
      </c>
      <c r="M5">
        <v>93.56</v>
      </c>
      <c r="N5">
        <v>0.025</v>
      </c>
      <c r="O5">
        <v>35.5</v>
      </c>
      <c r="P5">
        <v>98.7</v>
      </c>
    </row>
    <row r="6" spans="1:16" ht="12.75">
      <c r="A6" t="s">
        <v>7</v>
      </c>
      <c r="B6" t="s">
        <v>1</v>
      </c>
      <c r="C6" t="s">
        <v>2</v>
      </c>
      <c r="D6" t="s">
        <v>3</v>
      </c>
      <c r="E6">
        <f t="shared" si="0"/>
        <v>0.8403499999999999</v>
      </c>
      <c r="F6">
        <f t="shared" si="1"/>
        <v>0.8196041666666667</v>
      </c>
      <c r="G6">
        <f t="shared" si="2"/>
        <v>36.39</v>
      </c>
      <c r="H6">
        <f t="shared" si="3"/>
        <v>3.4628986825865995E-10</v>
      </c>
      <c r="I6">
        <v>6.18917600508449E-07</v>
      </c>
      <c r="J6">
        <f t="shared" si="4"/>
        <v>0.0005595088392609586</v>
      </c>
      <c r="K6">
        <v>0.025</v>
      </c>
      <c r="L6">
        <v>36.06</v>
      </c>
      <c r="M6">
        <v>83.63</v>
      </c>
      <c r="N6">
        <v>0.025</v>
      </c>
      <c r="O6">
        <v>36.72</v>
      </c>
      <c r="P6">
        <v>84.44</v>
      </c>
    </row>
    <row r="7" spans="1:16" ht="12.75">
      <c r="A7" t="s">
        <v>8</v>
      </c>
      <c r="B7" t="s">
        <v>1</v>
      </c>
      <c r="C7" t="s">
        <v>2</v>
      </c>
      <c r="D7" t="s">
        <v>3</v>
      </c>
      <c r="E7">
        <f t="shared" si="0"/>
        <v>0.8634000000000001</v>
      </c>
      <c r="F7">
        <f t="shared" si="1"/>
        <v>0.8177181818181819</v>
      </c>
      <c r="G7">
        <f t="shared" si="2"/>
        <v>36.45</v>
      </c>
      <c r="H7">
        <f t="shared" si="3"/>
        <v>3.469422618254718E-10</v>
      </c>
      <c r="I7">
        <v>9.321042932947182E-07</v>
      </c>
      <c r="J7">
        <f t="shared" si="4"/>
        <v>0.00037221399399323823</v>
      </c>
      <c r="K7">
        <v>0.025</v>
      </c>
      <c r="L7">
        <v>37.39</v>
      </c>
      <c r="M7">
        <v>86.5</v>
      </c>
      <c r="N7">
        <v>0.025</v>
      </c>
      <c r="O7">
        <v>35.51</v>
      </c>
      <c r="P7">
        <v>86.18</v>
      </c>
    </row>
    <row r="8" spans="1:16" ht="12.75">
      <c r="A8" t="s">
        <v>9</v>
      </c>
      <c r="B8" t="s">
        <v>1</v>
      </c>
      <c r="C8" t="s">
        <v>2</v>
      </c>
      <c r="D8" t="s">
        <v>3</v>
      </c>
      <c r="E8">
        <f t="shared" si="0"/>
        <v>0.63955</v>
      </c>
      <c r="F8">
        <f t="shared" si="1"/>
        <v>0.8037727272727273</v>
      </c>
      <c r="G8">
        <f t="shared" si="2"/>
        <v>36.455</v>
      </c>
      <c r="H8">
        <f t="shared" si="3"/>
        <v>4.5802785562004624E-10</v>
      </c>
      <c r="I8">
        <v>5.343810676826518E-07</v>
      </c>
      <c r="J8">
        <f t="shared" si="4"/>
        <v>0.0008571184185216144</v>
      </c>
      <c r="K8">
        <v>0.025</v>
      </c>
      <c r="L8">
        <v>36.62</v>
      </c>
      <c r="M8">
        <v>61.91</v>
      </c>
      <c r="N8">
        <v>0.025</v>
      </c>
      <c r="O8">
        <v>36.29</v>
      </c>
      <c r="P8">
        <v>66</v>
      </c>
    </row>
    <row r="9" spans="1:16" ht="12.75">
      <c r="A9" t="s">
        <v>10</v>
      </c>
      <c r="B9" t="s">
        <v>1</v>
      </c>
      <c r="C9" t="s">
        <v>2</v>
      </c>
      <c r="D9" t="s">
        <v>3</v>
      </c>
      <c r="E9">
        <f t="shared" si="0"/>
        <v>0.8575499999999999</v>
      </c>
      <c r="F9">
        <f t="shared" si="1"/>
        <v>0.8269954545454545</v>
      </c>
      <c r="G9">
        <f t="shared" si="2"/>
        <v>35.644999999999996</v>
      </c>
      <c r="H9">
        <f t="shared" si="3"/>
        <v>4.6813163870653E-10</v>
      </c>
      <c r="I9">
        <v>1.0938819071782644E-06</v>
      </c>
      <c r="J9">
        <f t="shared" si="4"/>
        <v>0.000427954458003702</v>
      </c>
      <c r="K9">
        <v>0.025</v>
      </c>
      <c r="L9">
        <v>36.61</v>
      </c>
      <c r="M9">
        <v>79.55</v>
      </c>
      <c r="N9">
        <v>0.025</v>
      </c>
      <c r="O9">
        <v>34.68</v>
      </c>
      <c r="P9">
        <v>91.96</v>
      </c>
    </row>
    <row r="10" spans="1:16" ht="12.75">
      <c r="A10" t="s">
        <v>11</v>
      </c>
      <c r="B10" t="s">
        <v>12</v>
      </c>
      <c r="C10" t="s">
        <v>2</v>
      </c>
      <c r="D10" t="s">
        <v>3</v>
      </c>
      <c r="E10">
        <f t="shared" si="0"/>
        <v>0.7541</v>
      </c>
      <c r="F10">
        <f t="shared" si="1"/>
        <v>0.8413090909090909</v>
      </c>
      <c r="G10">
        <f t="shared" si="2"/>
        <v>36.989999999999995</v>
      </c>
      <c r="H10">
        <f t="shared" si="3"/>
        <v>1.5594213094745286E-10</v>
      </c>
      <c r="I10">
        <v>4.610922576276013E-07</v>
      </c>
      <c r="J10">
        <f t="shared" si="4"/>
        <v>0.00033820158193460423</v>
      </c>
      <c r="K10">
        <v>0.025</v>
      </c>
      <c r="L10">
        <v>37.65</v>
      </c>
      <c r="M10">
        <v>84.8</v>
      </c>
      <c r="N10">
        <v>0.025</v>
      </c>
      <c r="O10">
        <v>36.33</v>
      </c>
      <c r="P10">
        <v>66.02</v>
      </c>
    </row>
    <row r="11" spans="1:16" ht="12.75">
      <c r="A11" t="s">
        <v>13</v>
      </c>
      <c r="B11" t="s">
        <v>12</v>
      </c>
      <c r="C11" t="s">
        <v>2</v>
      </c>
      <c r="D11" t="s">
        <v>3</v>
      </c>
      <c r="E11">
        <f t="shared" si="0"/>
        <v>0.87405</v>
      </c>
      <c r="F11">
        <f t="shared" si="1"/>
        <v>0.8582090909090908</v>
      </c>
      <c r="G11">
        <f t="shared" si="2"/>
        <v>36.459999999999994</v>
      </c>
      <c r="H11">
        <f t="shared" si="3"/>
        <v>1.5445842321997646E-10</v>
      </c>
      <c r="I11">
        <v>1.5820281290351116E-07</v>
      </c>
      <c r="J11">
        <f t="shared" si="4"/>
        <v>0.0009763317123456052</v>
      </c>
      <c r="K11">
        <v>0.025</v>
      </c>
      <c r="L11">
        <v>36.69</v>
      </c>
      <c r="M11">
        <v>89.63</v>
      </c>
      <c r="N11">
        <v>0.025</v>
      </c>
      <c r="O11">
        <v>36.23</v>
      </c>
      <c r="P11">
        <v>85.18</v>
      </c>
    </row>
    <row r="12" spans="1:16" ht="12.75">
      <c r="A12" t="s">
        <v>14</v>
      </c>
      <c r="B12" t="s">
        <v>12</v>
      </c>
      <c r="C12" t="s">
        <v>2</v>
      </c>
      <c r="D12" t="s">
        <v>3</v>
      </c>
      <c r="E12">
        <f t="shared" si="0"/>
        <v>0.9262999999999999</v>
      </c>
      <c r="F12">
        <f t="shared" si="1"/>
        <v>0.8692045454545454</v>
      </c>
      <c r="G12">
        <f t="shared" si="2"/>
        <v>34.650000000000006</v>
      </c>
      <c r="H12">
        <f t="shared" si="3"/>
        <v>3.8644784880601833E-10</v>
      </c>
      <c r="I12">
        <v>4.655912380735723E-07</v>
      </c>
      <c r="J12">
        <f t="shared" si="4"/>
        <v>0.0008300152949720076</v>
      </c>
      <c r="K12">
        <v>0.025</v>
      </c>
      <c r="L12">
        <v>35.63</v>
      </c>
      <c r="M12">
        <v>91.11</v>
      </c>
      <c r="N12">
        <v>0.025</v>
      </c>
      <c r="O12">
        <v>33.67</v>
      </c>
      <c r="P12">
        <v>94.15</v>
      </c>
    </row>
    <row r="13" spans="1:16" ht="12.75">
      <c r="A13" t="s">
        <v>15</v>
      </c>
      <c r="B13" t="s">
        <v>12</v>
      </c>
      <c r="C13" t="s">
        <v>2</v>
      </c>
      <c r="D13" t="s">
        <v>3</v>
      </c>
      <c r="E13">
        <f t="shared" si="0"/>
        <v>0.9031999999999999</v>
      </c>
      <c r="F13">
        <f t="shared" si="1"/>
        <v>0.8699954545454545</v>
      </c>
      <c r="G13">
        <f t="shared" si="2"/>
        <v>33.385000000000005</v>
      </c>
      <c r="H13">
        <f t="shared" si="3"/>
        <v>8.406267556401236E-10</v>
      </c>
      <c r="I13">
        <v>1.6369982098044061E-06</v>
      </c>
      <c r="J13">
        <f t="shared" si="4"/>
        <v>0.0005135172113233798</v>
      </c>
      <c r="K13">
        <v>0.025</v>
      </c>
      <c r="L13">
        <v>33.84</v>
      </c>
      <c r="M13">
        <v>108.44</v>
      </c>
      <c r="N13">
        <v>0.025</v>
      </c>
      <c r="O13">
        <v>32.93</v>
      </c>
      <c r="P13">
        <v>72.2</v>
      </c>
    </row>
    <row r="14" spans="1:16" ht="12.75">
      <c r="A14" t="s">
        <v>16</v>
      </c>
      <c r="B14" t="s">
        <v>12</v>
      </c>
      <c r="C14" t="s">
        <v>2</v>
      </c>
      <c r="D14" t="s">
        <v>3</v>
      </c>
      <c r="E14">
        <f t="shared" si="0"/>
        <v>0.8116499999999999</v>
      </c>
      <c r="F14">
        <f t="shared" si="1"/>
        <v>0.8747045454545453</v>
      </c>
      <c r="G14">
        <f t="shared" si="2"/>
        <v>35.435</v>
      </c>
      <c r="H14">
        <f t="shared" si="3"/>
        <v>2.131204302658987E-10</v>
      </c>
      <c r="I14">
        <v>3.4641793444318926E-07</v>
      </c>
      <c r="J14">
        <f t="shared" si="4"/>
        <v>0.0006152118844783694</v>
      </c>
      <c r="K14">
        <v>0.025</v>
      </c>
      <c r="L14">
        <v>35.85</v>
      </c>
      <c r="M14">
        <v>85.76</v>
      </c>
      <c r="N14">
        <v>0.025</v>
      </c>
      <c r="O14">
        <v>35.02</v>
      </c>
      <c r="P14">
        <v>76.57</v>
      </c>
    </row>
    <row r="15" spans="1:16" ht="12.75">
      <c r="A15" t="s">
        <v>17</v>
      </c>
      <c r="B15" t="s">
        <v>12</v>
      </c>
      <c r="C15" t="s">
        <v>2</v>
      </c>
      <c r="D15" t="s">
        <v>3</v>
      </c>
      <c r="E15">
        <f t="shared" si="0"/>
        <v>0.85735</v>
      </c>
      <c r="F15">
        <f t="shared" si="1"/>
        <v>0.8854636363636363</v>
      </c>
      <c r="G15">
        <f t="shared" si="2"/>
        <v>34.894999999999996</v>
      </c>
      <c r="H15">
        <f t="shared" si="3"/>
        <v>2.450661205966956E-10</v>
      </c>
      <c r="I15">
        <v>9.402128143166611E-07</v>
      </c>
      <c r="J15">
        <f t="shared" si="4"/>
        <v>0.0002606496283235702</v>
      </c>
      <c r="K15">
        <v>0.025</v>
      </c>
      <c r="L15">
        <v>35.71</v>
      </c>
      <c r="M15">
        <v>77.55</v>
      </c>
      <c r="N15">
        <v>0.025</v>
      </c>
      <c r="O15">
        <v>34.08</v>
      </c>
      <c r="P15">
        <v>93.92</v>
      </c>
    </row>
    <row r="16" spans="1:16" ht="12.75">
      <c r="A16" t="s">
        <v>18</v>
      </c>
      <c r="B16" t="s">
        <v>12</v>
      </c>
      <c r="C16" t="s">
        <v>2</v>
      </c>
      <c r="D16" t="s">
        <v>3</v>
      </c>
      <c r="E16">
        <f t="shared" si="0"/>
        <v>0.8541</v>
      </c>
      <c r="F16">
        <f t="shared" si="1"/>
        <v>0.8882749999999999</v>
      </c>
      <c r="G16">
        <f t="shared" si="2"/>
        <v>36.59</v>
      </c>
      <c r="H16">
        <f t="shared" si="3"/>
        <v>7.920867490666479E-11</v>
      </c>
      <c r="I16">
        <v>8.430279236570864E-07</v>
      </c>
      <c r="J16">
        <f t="shared" si="4"/>
        <v>9.395735619652385E-05</v>
      </c>
      <c r="K16">
        <v>0.025</v>
      </c>
      <c r="L16">
        <v>37.58</v>
      </c>
      <c r="M16">
        <v>92.58</v>
      </c>
      <c r="N16">
        <v>0.025</v>
      </c>
      <c r="O16">
        <v>35.6</v>
      </c>
      <c r="P16">
        <v>78.24</v>
      </c>
    </row>
    <row r="17" spans="1:16" ht="12.75">
      <c r="A17" t="s">
        <v>19</v>
      </c>
      <c r="B17" t="s">
        <v>12</v>
      </c>
      <c r="C17" t="s">
        <v>2</v>
      </c>
      <c r="D17" t="s">
        <v>3</v>
      </c>
      <c r="E17">
        <f t="shared" si="0"/>
        <v>0.65365</v>
      </c>
      <c r="F17">
        <f t="shared" si="1"/>
        <v>0.897365</v>
      </c>
      <c r="G17">
        <f t="shared" si="2"/>
        <v>37.790000000000006</v>
      </c>
      <c r="H17">
        <f t="shared" si="3"/>
        <v>3.0809032057360075E-11</v>
      </c>
      <c r="I17">
        <v>6.623643653989286E-07</v>
      </c>
      <c r="J17">
        <f t="shared" si="4"/>
        <v>4.651372215473038E-05</v>
      </c>
      <c r="K17">
        <v>0.025</v>
      </c>
      <c r="L17">
        <v>38.34</v>
      </c>
      <c r="M17">
        <v>41.85</v>
      </c>
      <c r="N17">
        <v>0.025</v>
      </c>
      <c r="O17">
        <v>37.24</v>
      </c>
      <c r="P17">
        <v>88.88</v>
      </c>
    </row>
    <row r="19" spans="10:11" ht="12.75">
      <c r="J19" t="s">
        <v>44</v>
      </c>
      <c r="K19">
        <f>AVERAGE(J2:J9)</f>
        <v>0.0006400363762260523</v>
      </c>
    </row>
    <row r="20" spans="10:11" ht="12.75">
      <c r="J20" t="s">
        <v>45</v>
      </c>
      <c r="K20">
        <f>AVERAGE(J10:J17)</f>
        <v>0.0004592997989660988</v>
      </c>
    </row>
    <row r="21" spans="10:11" ht="12.75">
      <c r="J21" t="s">
        <v>46</v>
      </c>
      <c r="K21">
        <f>STDEV(J2:J17)</f>
        <v>0.0003077300193344759</v>
      </c>
    </row>
    <row r="22" spans="1:12" ht="12.75">
      <c r="A22" t="s">
        <v>20</v>
      </c>
      <c r="B22" t="s">
        <v>21</v>
      </c>
      <c r="C22" t="s">
        <v>22</v>
      </c>
      <c r="D22" t="s">
        <v>23</v>
      </c>
      <c r="E22" t="s">
        <v>41</v>
      </c>
      <c r="F22" t="s">
        <v>40</v>
      </c>
      <c r="G22" t="s">
        <v>42</v>
      </c>
      <c r="H22" t="s">
        <v>24</v>
      </c>
      <c r="I22" t="s">
        <v>43</v>
      </c>
      <c r="J22" t="s">
        <v>25</v>
      </c>
      <c r="K22" t="s">
        <v>27</v>
      </c>
      <c r="L22" t="s">
        <v>28</v>
      </c>
    </row>
    <row r="23" spans="1:12" ht="12.75">
      <c r="A23" t="s">
        <v>47</v>
      </c>
      <c r="B23" t="s">
        <v>12</v>
      </c>
      <c r="C23" t="s">
        <v>2</v>
      </c>
      <c r="D23" t="s">
        <v>48</v>
      </c>
      <c r="E23">
        <v>0.71</v>
      </c>
      <c r="F23">
        <f>AVERAGE(E23:E54)</f>
        <v>0.9073333333333334</v>
      </c>
      <c r="G23">
        <v>38.9</v>
      </c>
      <c r="H23">
        <f>1/((1+F23)^G23)</f>
        <v>1.234256174895506E-11</v>
      </c>
      <c r="I23">
        <v>9.401018366679582E-07</v>
      </c>
      <c r="J23">
        <f>H23/I23</f>
        <v>1.3128962488469666E-05</v>
      </c>
      <c r="K23">
        <v>38.9</v>
      </c>
      <c r="L23">
        <v>0.71</v>
      </c>
    </row>
    <row r="24" spans="1:12" ht="12.75">
      <c r="A24" t="s">
        <v>49</v>
      </c>
      <c r="B24" t="s">
        <v>12</v>
      </c>
      <c r="C24" t="s">
        <v>2</v>
      </c>
      <c r="D24" t="s">
        <v>48</v>
      </c>
      <c r="E24">
        <v>0.895</v>
      </c>
      <c r="F24">
        <v>0.9073333333333334</v>
      </c>
      <c r="G24">
        <v>32.14</v>
      </c>
      <c r="H24">
        <f aca="true" t="shared" si="5" ref="H24:H54">1/((1+F24)^G24)</f>
        <v>9.707091340019868E-10</v>
      </c>
      <c r="I24">
        <v>4.644519437021584E-06</v>
      </c>
      <c r="J24">
        <f aca="true" t="shared" si="6" ref="J24:J54">H24/I24</f>
        <v>0.00020900098431377834</v>
      </c>
      <c r="K24">
        <v>32.14</v>
      </c>
      <c r="L24">
        <v>0.895</v>
      </c>
    </row>
    <row r="25" spans="1:12" ht="12.75">
      <c r="A25" t="s">
        <v>50</v>
      </c>
      <c r="B25" t="s">
        <v>12</v>
      </c>
      <c r="C25" t="s">
        <v>2</v>
      </c>
      <c r="D25" t="s">
        <v>48</v>
      </c>
      <c r="E25">
        <v>1.015</v>
      </c>
      <c r="F25">
        <v>0.9073333333333334</v>
      </c>
      <c r="G25">
        <v>30.15</v>
      </c>
      <c r="H25">
        <f t="shared" si="5"/>
        <v>3.5086338397163034E-09</v>
      </c>
      <c r="I25">
        <v>7.981740896759087E-06</v>
      </c>
      <c r="J25">
        <f t="shared" si="6"/>
        <v>0.0004395825278093094</v>
      </c>
      <c r="K25">
        <v>30.15</v>
      </c>
      <c r="L25">
        <v>1.015</v>
      </c>
    </row>
    <row r="26" spans="1:12" ht="12.75">
      <c r="A26" t="s">
        <v>51</v>
      </c>
      <c r="B26" t="s">
        <v>12</v>
      </c>
      <c r="C26" t="s">
        <v>2</v>
      </c>
      <c r="D26" t="s">
        <v>48</v>
      </c>
      <c r="E26">
        <v>0.94</v>
      </c>
      <c r="F26">
        <v>0.9073333333333334</v>
      </c>
      <c r="G26">
        <v>32.31</v>
      </c>
      <c r="H26">
        <f t="shared" si="5"/>
        <v>8.697943743288709E-10</v>
      </c>
      <c r="I26">
        <v>4.5432251705932555E-06</v>
      </c>
      <c r="J26">
        <f t="shared" si="6"/>
        <v>0.00019144866073527518</v>
      </c>
      <c r="K26">
        <v>32.31</v>
      </c>
      <c r="L26">
        <v>0.94</v>
      </c>
    </row>
    <row r="27" spans="1:12" ht="12.75">
      <c r="A27" t="s">
        <v>52</v>
      </c>
      <c r="B27" t="s">
        <v>12</v>
      </c>
      <c r="C27" t="s">
        <v>2</v>
      </c>
      <c r="D27" t="s">
        <v>48</v>
      </c>
      <c r="E27">
        <v>0.995</v>
      </c>
      <c r="F27">
        <v>0.9073333333333334</v>
      </c>
      <c r="G27">
        <v>37.55</v>
      </c>
      <c r="H27">
        <f t="shared" si="5"/>
        <v>2.9510815909156003E-11</v>
      </c>
      <c r="I27">
        <v>1.4576098743762474E-06</v>
      </c>
      <c r="J27">
        <f t="shared" si="6"/>
        <v>2.0246031827812994E-05</v>
      </c>
      <c r="K27">
        <v>37.55</v>
      </c>
      <c r="L27">
        <v>0.995</v>
      </c>
    </row>
    <row r="28" spans="1:12" ht="12.75">
      <c r="A28" t="s">
        <v>53</v>
      </c>
      <c r="B28" t="s">
        <v>12</v>
      </c>
      <c r="C28" t="s">
        <v>2</v>
      </c>
      <c r="D28" t="s">
        <v>48</v>
      </c>
      <c r="E28">
        <v>0.935</v>
      </c>
      <c r="F28">
        <v>0.9073333333333334</v>
      </c>
      <c r="G28">
        <v>36.42</v>
      </c>
      <c r="H28">
        <f t="shared" si="5"/>
        <v>6.121576392795846E-11</v>
      </c>
      <c r="I28">
        <v>9.945995022301993E-07</v>
      </c>
      <c r="J28">
        <f t="shared" si="6"/>
        <v>6.1548154599609E-05</v>
      </c>
      <c r="K28">
        <v>36.42</v>
      </c>
      <c r="L28">
        <v>0.935</v>
      </c>
    </row>
    <row r="29" spans="1:12" ht="12.75">
      <c r="A29" t="s">
        <v>54</v>
      </c>
      <c r="B29" t="s">
        <v>12</v>
      </c>
      <c r="C29" t="s">
        <v>2</v>
      </c>
      <c r="D29" t="s">
        <v>48</v>
      </c>
      <c r="E29">
        <v>0.955</v>
      </c>
      <c r="F29">
        <v>0.9073333333333334</v>
      </c>
      <c r="G29">
        <v>33.8</v>
      </c>
      <c r="H29">
        <f t="shared" si="5"/>
        <v>3.3233873485513096E-10</v>
      </c>
      <c r="I29">
        <v>3.653112868076039E-06</v>
      </c>
      <c r="J29">
        <f t="shared" si="6"/>
        <v>9.0974121757744E-05</v>
      </c>
      <c r="K29">
        <v>33.8</v>
      </c>
      <c r="L29">
        <v>0.955</v>
      </c>
    </row>
    <row r="30" spans="1:12" ht="12.75">
      <c r="A30" t="s">
        <v>55</v>
      </c>
      <c r="B30" t="s">
        <v>12</v>
      </c>
      <c r="C30" t="s">
        <v>2</v>
      </c>
      <c r="D30" t="s">
        <v>48</v>
      </c>
      <c r="E30">
        <v>0.93</v>
      </c>
      <c r="F30">
        <v>0.9073333333333334</v>
      </c>
      <c r="G30">
        <v>29.82</v>
      </c>
      <c r="H30">
        <f t="shared" si="5"/>
        <v>4.341890086999371E-09</v>
      </c>
      <c r="I30">
        <v>1.2375536236653417E-05</v>
      </c>
      <c r="J30">
        <f t="shared" si="6"/>
        <v>0.00035084460212234824</v>
      </c>
      <c r="K30">
        <v>29.82</v>
      </c>
      <c r="L30">
        <v>0.93</v>
      </c>
    </row>
    <row r="31" spans="1:12" ht="12.75">
      <c r="A31" t="s">
        <v>56</v>
      </c>
      <c r="B31" t="s">
        <v>12</v>
      </c>
      <c r="C31" t="s">
        <v>57</v>
      </c>
      <c r="D31" t="s">
        <v>48</v>
      </c>
      <c r="F31">
        <v>0.9073333333333334</v>
      </c>
      <c r="I31">
        <v>4.5187834364184103E-07</v>
      </c>
      <c r="K31">
        <v>0</v>
      </c>
      <c r="L31" t="e">
        <v>#VALUE!</v>
      </c>
    </row>
    <row r="32" spans="1:12" ht="12.75">
      <c r="A32" t="s">
        <v>58</v>
      </c>
      <c r="B32" t="s">
        <v>12</v>
      </c>
      <c r="C32" t="s">
        <v>57</v>
      </c>
      <c r="D32" t="s">
        <v>48</v>
      </c>
      <c r="E32">
        <v>0.945</v>
      </c>
      <c r="F32">
        <v>0.9073333333333334</v>
      </c>
      <c r="G32">
        <v>34.03</v>
      </c>
      <c r="H32">
        <f t="shared" si="5"/>
        <v>2.8647243829578083E-10</v>
      </c>
      <c r="I32">
        <v>2.2655401353276473E-06</v>
      </c>
      <c r="J32">
        <f t="shared" si="6"/>
        <v>0.000126447743665486</v>
      </c>
      <c r="K32">
        <v>34.03</v>
      </c>
      <c r="L32">
        <v>0.945</v>
      </c>
    </row>
    <row r="33" spans="1:12" ht="12.75">
      <c r="A33" t="s">
        <v>59</v>
      </c>
      <c r="B33" t="s">
        <v>12</v>
      </c>
      <c r="C33" t="s">
        <v>57</v>
      </c>
      <c r="D33" t="s">
        <v>48</v>
      </c>
      <c r="E33">
        <v>0.975</v>
      </c>
      <c r="F33">
        <v>0.9073333333333334</v>
      </c>
      <c r="G33">
        <v>31.17</v>
      </c>
      <c r="H33">
        <f t="shared" si="5"/>
        <v>1.8159459457486154E-09</v>
      </c>
      <c r="I33">
        <v>1.7184931764465246E-05</v>
      </c>
      <c r="J33">
        <f t="shared" si="6"/>
        <v>0.00010567082666592847</v>
      </c>
      <c r="K33">
        <v>31.17</v>
      </c>
      <c r="L33">
        <v>0.975</v>
      </c>
    </row>
    <row r="34" spans="1:12" ht="12.75">
      <c r="A34" t="s">
        <v>60</v>
      </c>
      <c r="B34" t="s">
        <v>12</v>
      </c>
      <c r="C34" t="s">
        <v>57</v>
      </c>
      <c r="D34" t="s">
        <v>48</v>
      </c>
      <c r="E34">
        <v>0.91</v>
      </c>
      <c r="F34">
        <v>0.9073333333333334</v>
      </c>
      <c r="G34">
        <v>33.44</v>
      </c>
      <c r="H34">
        <f t="shared" si="5"/>
        <v>4.1930934146058406E-10</v>
      </c>
      <c r="I34">
        <v>4.937899394481993E-06</v>
      </c>
      <c r="J34">
        <f t="shared" si="6"/>
        <v>8.491654202780117E-05</v>
      </c>
      <c r="K34">
        <v>33.44</v>
      </c>
      <c r="L34">
        <v>0.91</v>
      </c>
    </row>
    <row r="35" spans="1:12" ht="12.75">
      <c r="A35" t="s">
        <v>61</v>
      </c>
      <c r="B35" t="s">
        <v>12</v>
      </c>
      <c r="C35" t="s">
        <v>57</v>
      </c>
      <c r="D35" t="s">
        <v>48</v>
      </c>
      <c r="E35">
        <v>0.925</v>
      </c>
      <c r="F35">
        <v>0.9073333333333334</v>
      </c>
      <c r="G35">
        <v>35.57</v>
      </c>
      <c r="H35">
        <f t="shared" si="5"/>
        <v>1.0598048007708434E-10</v>
      </c>
      <c r="I35">
        <v>1.7732335922005138E-06</v>
      </c>
      <c r="J35">
        <f t="shared" si="6"/>
        <v>5.976679019799455E-05</v>
      </c>
      <c r="K35">
        <v>35.57</v>
      </c>
      <c r="L35">
        <v>0.925</v>
      </c>
    </row>
    <row r="36" spans="1:12" ht="12.75">
      <c r="A36" t="s">
        <v>62</v>
      </c>
      <c r="B36" t="s">
        <v>12</v>
      </c>
      <c r="C36" t="s">
        <v>57</v>
      </c>
      <c r="D36" t="s">
        <v>48</v>
      </c>
      <c r="F36">
        <v>0.9073333333333334</v>
      </c>
      <c r="I36">
        <v>8.276445884640322E-07</v>
      </c>
      <c r="K36">
        <v>0</v>
      </c>
      <c r="L36" t="e">
        <v>#VALUE!</v>
      </c>
    </row>
    <row r="37" spans="1:12" ht="12.75">
      <c r="A37" t="s">
        <v>63</v>
      </c>
      <c r="B37" t="s">
        <v>12</v>
      </c>
      <c r="C37" t="s">
        <v>57</v>
      </c>
      <c r="D37" t="s">
        <v>48</v>
      </c>
      <c r="E37">
        <v>0.635</v>
      </c>
      <c r="F37">
        <v>0.9073333333333334</v>
      </c>
      <c r="G37">
        <v>39.27</v>
      </c>
      <c r="H37">
        <f t="shared" si="5"/>
        <v>9.719579292653934E-12</v>
      </c>
      <c r="I37">
        <v>1.2546400304650013E-07</v>
      </c>
      <c r="J37">
        <f t="shared" si="6"/>
        <v>7.74690672754289E-05</v>
      </c>
      <c r="K37">
        <v>39.27</v>
      </c>
      <c r="L37">
        <v>0.635</v>
      </c>
    </row>
    <row r="38" spans="1:12" ht="12.75">
      <c r="A38" t="s">
        <v>64</v>
      </c>
      <c r="B38" t="s">
        <v>12</v>
      </c>
      <c r="C38" t="s">
        <v>57</v>
      </c>
      <c r="D38" t="s">
        <v>48</v>
      </c>
      <c r="E38">
        <v>0.945</v>
      </c>
      <c r="F38">
        <v>0.9073333333333334</v>
      </c>
      <c r="G38">
        <v>37.29</v>
      </c>
      <c r="H38">
        <f t="shared" si="5"/>
        <v>3.490536089390744E-11</v>
      </c>
      <c r="I38">
        <v>1.2070043290087094E-06</v>
      </c>
      <c r="J38">
        <f t="shared" si="6"/>
        <v>2.8919002239680926E-05</v>
      </c>
      <c r="K38">
        <v>37.29</v>
      </c>
      <c r="L38">
        <v>0.945</v>
      </c>
    </row>
    <row r="39" spans="1:12" ht="12.75">
      <c r="A39" t="s">
        <v>65</v>
      </c>
      <c r="B39" t="s">
        <v>1</v>
      </c>
      <c r="C39" t="s">
        <v>2</v>
      </c>
      <c r="D39" t="s">
        <v>48</v>
      </c>
      <c r="E39">
        <v>0.87</v>
      </c>
      <c r="F39">
        <v>0.9073333333333334</v>
      </c>
      <c r="G39">
        <v>37.55</v>
      </c>
      <c r="H39">
        <f t="shared" si="5"/>
        <v>2.9510815909156003E-11</v>
      </c>
      <c r="I39">
        <v>8.973415905956936E-07</v>
      </c>
      <c r="J39">
        <f t="shared" si="6"/>
        <v>3.2886936500475214E-05</v>
      </c>
      <c r="K39">
        <v>37.55</v>
      </c>
      <c r="L39">
        <v>0.87</v>
      </c>
    </row>
    <row r="40" spans="1:12" ht="12.75">
      <c r="A40" t="s">
        <v>66</v>
      </c>
      <c r="B40" t="s">
        <v>1</v>
      </c>
      <c r="C40" t="s">
        <v>2</v>
      </c>
      <c r="D40" t="s">
        <v>48</v>
      </c>
      <c r="E40">
        <v>0.955</v>
      </c>
      <c r="F40">
        <v>0.9073333333333334</v>
      </c>
      <c r="G40">
        <v>32.64</v>
      </c>
      <c r="H40">
        <f t="shared" si="5"/>
        <v>7.028713104698149E-10</v>
      </c>
      <c r="I40">
        <v>1.1029435753993961E-05</v>
      </c>
      <c r="J40">
        <f t="shared" si="6"/>
        <v>6.37268602081745E-05</v>
      </c>
      <c r="K40">
        <v>32.64</v>
      </c>
      <c r="L40">
        <v>0.955</v>
      </c>
    </row>
    <row r="41" spans="1:12" ht="12.75">
      <c r="A41" t="s">
        <v>67</v>
      </c>
      <c r="B41" t="s">
        <v>1</v>
      </c>
      <c r="C41" t="s">
        <v>2</v>
      </c>
      <c r="D41" t="s">
        <v>48</v>
      </c>
      <c r="E41">
        <v>0.95</v>
      </c>
      <c r="F41">
        <v>0.9073333333333334</v>
      </c>
      <c r="G41">
        <v>36.04</v>
      </c>
      <c r="H41">
        <f t="shared" si="5"/>
        <v>7.82393765400397E-11</v>
      </c>
      <c r="I41">
        <v>1.0730847889431985E-06</v>
      </c>
      <c r="J41">
        <f t="shared" si="6"/>
        <v>7.291071250491944E-05</v>
      </c>
      <c r="K41">
        <v>36.04</v>
      </c>
      <c r="L41">
        <v>0.95</v>
      </c>
    </row>
    <row r="42" spans="1:12" ht="12.75">
      <c r="A42" t="s">
        <v>68</v>
      </c>
      <c r="B42" t="s">
        <v>1</v>
      </c>
      <c r="C42" t="s">
        <v>2</v>
      </c>
      <c r="D42" t="s">
        <v>48</v>
      </c>
      <c r="E42">
        <v>0.955</v>
      </c>
      <c r="F42">
        <v>0.9073333333333334</v>
      </c>
      <c r="G42">
        <v>34.61</v>
      </c>
      <c r="H42">
        <f t="shared" si="5"/>
        <v>1.969860253002397E-10</v>
      </c>
      <c r="I42">
        <v>3.1305989124298773E-06</v>
      </c>
      <c r="J42">
        <f t="shared" si="6"/>
        <v>6.292279235072788E-05</v>
      </c>
      <c r="K42">
        <v>34.61</v>
      </c>
      <c r="L42">
        <v>0.955</v>
      </c>
    </row>
    <row r="43" spans="1:12" ht="12.75">
      <c r="A43" t="s">
        <v>69</v>
      </c>
      <c r="B43" t="s">
        <v>1</v>
      </c>
      <c r="C43" t="s">
        <v>2</v>
      </c>
      <c r="D43" t="s">
        <v>48</v>
      </c>
      <c r="E43">
        <v>0.9</v>
      </c>
      <c r="F43">
        <v>0.9073333333333334</v>
      </c>
      <c r="G43">
        <v>31.66</v>
      </c>
      <c r="H43">
        <f t="shared" si="5"/>
        <v>1.323408389936663E-09</v>
      </c>
      <c r="I43">
        <v>7.307882129148155E-06</v>
      </c>
      <c r="J43">
        <f t="shared" si="6"/>
        <v>0.00018109328620095387</v>
      </c>
      <c r="K43">
        <v>31.66</v>
      </c>
      <c r="L43">
        <v>0.9</v>
      </c>
    </row>
    <row r="44" spans="1:12" ht="12.75">
      <c r="A44" t="s">
        <v>70</v>
      </c>
      <c r="B44" t="s">
        <v>1</v>
      </c>
      <c r="C44" t="s">
        <v>2</v>
      </c>
      <c r="D44" t="s">
        <v>48</v>
      </c>
      <c r="E44">
        <v>0.905</v>
      </c>
      <c r="F44">
        <v>0.9073333333333334</v>
      </c>
      <c r="G44">
        <v>37.12</v>
      </c>
      <c r="H44">
        <f t="shared" si="5"/>
        <v>3.895512967820196E-11</v>
      </c>
      <c r="I44">
        <v>1.0730847889432006E-06</v>
      </c>
      <c r="J44">
        <f t="shared" si="6"/>
        <v>3.630200528381908E-05</v>
      </c>
      <c r="K44">
        <v>37.12</v>
      </c>
      <c r="L44">
        <v>0.905</v>
      </c>
    </row>
    <row r="45" spans="1:12" ht="12.75">
      <c r="A45" t="s">
        <v>71</v>
      </c>
      <c r="B45" t="s">
        <v>1</v>
      </c>
      <c r="C45" t="s">
        <v>2</v>
      </c>
      <c r="D45" t="s">
        <v>48</v>
      </c>
      <c r="E45">
        <v>0.945</v>
      </c>
      <c r="F45">
        <v>0.9073333333333334</v>
      </c>
      <c r="G45">
        <v>35.24</v>
      </c>
      <c r="H45">
        <f t="shared" si="5"/>
        <v>1.3114950629882013E-10</v>
      </c>
      <c r="I45">
        <v>3.6352557859955273E-06</v>
      </c>
      <c r="J45">
        <f t="shared" si="6"/>
        <v>3.60771054416751E-05</v>
      </c>
      <c r="K45">
        <v>35.24</v>
      </c>
      <c r="L45">
        <v>0.945</v>
      </c>
    </row>
    <row r="46" spans="1:12" ht="12.75">
      <c r="A46" t="s">
        <v>72</v>
      </c>
      <c r="B46" t="s">
        <v>1</v>
      </c>
      <c r="C46" t="s">
        <v>2</v>
      </c>
      <c r="D46" t="s">
        <v>48</v>
      </c>
      <c r="E46">
        <v>0.94</v>
      </c>
      <c r="F46">
        <v>0.9073333333333334</v>
      </c>
      <c r="G46">
        <v>34.69</v>
      </c>
      <c r="H46">
        <f t="shared" si="5"/>
        <v>1.8706876942428313E-10</v>
      </c>
      <c r="I46">
        <v>1.5920158727553149E-06</v>
      </c>
      <c r="J46">
        <f t="shared" si="6"/>
        <v>0.00011750433687606499</v>
      </c>
      <c r="K46">
        <v>34.69</v>
      </c>
      <c r="L46">
        <v>0.94</v>
      </c>
    </row>
    <row r="47" spans="1:12" ht="12.75">
      <c r="A47" t="s">
        <v>73</v>
      </c>
      <c r="B47" t="s">
        <v>1</v>
      </c>
      <c r="C47" t="s">
        <v>57</v>
      </c>
      <c r="D47" t="s">
        <v>48</v>
      </c>
      <c r="E47">
        <v>0.975</v>
      </c>
      <c r="F47">
        <v>0.9073333333333334</v>
      </c>
      <c r="G47">
        <v>34.95</v>
      </c>
      <c r="H47">
        <f t="shared" si="5"/>
        <v>1.5815771203774937E-10</v>
      </c>
      <c r="I47">
        <v>3.9413852935126065E-06</v>
      </c>
      <c r="J47">
        <f t="shared" si="6"/>
        <v>4.012744257661687E-05</v>
      </c>
      <c r="K47">
        <v>34.95</v>
      </c>
      <c r="L47">
        <v>0.975</v>
      </c>
    </row>
    <row r="48" spans="1:12" ht="12.75">
      <c r="A48" t="s">
        <v>74</v>
      </c>
      <c r="B48" t="s">
        <v>1</v>
      </c>
      <c r="C48" t="s">
        <v>57</v>
      </c>
      <c r="D48" t="s">
        <v>48</v>
      </c>
      <c r="E48">
        <v>0.835</v>
      </c>
      <c r="F48">
        <v>0.9073333333333334</v>
      </c>
      <c r="G48">
        <v>36.69</v>
      </c>
      <c r="H48">
        <f t="shared" si="5"/>
        <v>5.1421896734976817E-11</v>
      </c>
      <c r="I48">
        <v>2.327428775590335E-06</v>
      </c>
      <c r="J48">
        <f t="shared" si="6"/>
        <v>2.2093864815233294E-05</v>
      </c>
      <c r="K48">
        <v>36.69</v>
      </c>
      <c r="L48">
        <v>0.835</v>
      </c>
    </row>
    <row r="49" spans="1:12" ht="12.75">
      <c r="A49" t="s">
        <v>75</v>
      </c>
      <c r="B49" t="s">
        <v>1</v>
      </c>
      <c r="C49" t="s">
        <v>57</v>
      </c>
      <c r="D49" t="s">
        <v>48</v>
      </c>
      <c r="E49">
        <v>0.635</v>
      </c>
      <c r="F49">
        <v>0.9073333333333334</v>
      </c>
      <c r="G49">
        <v>39.02</v>
      </c>
      <c r="H49">
        <f t="shared" si="5"/>
        <v>1.1422314579165995E-11</v>
      </c>
      <c r="I49">
        <v>5.170645028087362E-07</v>
      </c>
      <c r="J49">
        <f t="shared" si="6"/>
        <v>2.2090695681330004E-05</v>
      </c>
      <c r="K49">
        <v>39.02</v>
      </c>
      <c r="L49">
        <v>0.635</v>
      </c>
    </row>
    <row r="50" spans="1:12" ht="12.75">
      <c r="A50" t="s">
        <v>76</v>
      </c>
      <c r="B50" t="s">
        <v>1</v>
      </c>
      <c r="C50" t="s">
        <v>57</v>
      </c>
      <c r="D50" t="s">
        <v>48</v>
      </c>
      <c r="E50">
        <v>0.915</v>
      </c>
      <c r="F50">
        <v>0.9073333333333334</v>
      </c>
      <c r="G50">
        <v>35.04</v>
      </c>
      <c r="H50">
        <f t="shared" si="5"/>
        <v>1.4922857085403596E-10</v>
      </c>
      <c r="I50">
        <v>6.25952323665093E-07</v>
      </c>
      <c r="J50">
        <f t="shared" si="6"/>
        <v>0.0002384024552864806</v>
      </c>
      <c r="K50">
        <v>35.04</v>
      </c>
      <c r="L50">
        <v>0.915</v>
      </c>
    </row>
    <row r="51" spans="1:12" ht="12.75">
      <c r="A51" t="s">
        <v>77</v>
      </c>
      <c r="B51" t="s">
        <v>1</v>
      </c>
      <c r="C51" t="s">
        <v>57</v>
      </c>
      <c r="D51" t="s">
        <v>48</v>
      </c>
      <c r="E51">
        <v>0.945</v>
      </c>
      <c r="F51">
        <v>0.9073333333333334</v>
      </c>
      <c r="G51">
        <v>34.51</v>
      </c>
      <c r="H51">
        <f t="shared" si="5"/>
        <v>2.1012516968163069E-10</v>
      </c>
      <c r="I51">
        <v>4.294285607114936E-06</v>
      </c>
      <c r="J51">
        <f t="shared" si="6"/>
        <v>4.8931344793063434E-05</v>
      </c>
      <c r="K51">
        <v>34.51</v>
      </c>
      <c r="L51">
        <v>0.945</v>
      </c>
    </row>
    <row r="52" spans="1:12" ht="12.75">
      <c r="A52" t="s">
        <v>78</v>
      </c>
      <c r="B52" t="s">
        <v>1</v>
      </c>
      <c r="C52" t="s">
        <v>57</v>
      </c>
      <c r="D52" t="s">
        <v>48</v>
      </c>
      <c r="E52">
        <v>0.91</v>
      </c>
      <c r="F52">
        <v>0.9073333333333334</v>
      </c>
      <c r="G52">
        <v>36.39</v>
      </c>
      <c r="H52">
        <f t="shared" si="5"/>
        <v>6.24131456122431E-11</v>
      </c>
      <c r="I52">
        <v>7.861377648157234E-07</v>
      </c>
      <c r="J52">
        <f t="shared" si="6"/>
        <v>7.939212235513607E-05</v>
      </c>
      <c r="K52">
        <v>36.39</v>
      </c>
      <c r="L52">
        <v>0.91</v>
      </c>
    </row>
    <row r="53" spans="1:12" ht="12.75">
      <c r="A53" t="s">
        <v>79</v>
      </c>
      <c r="B53" t="s">
        <v>1</v>
      </c>
      <c r="C53" t="s">
        <v>57</v>
      </c>
      <c r="D53" t="s">
        <v>48</v>
      </c>
      <c r="E53">
        <v>0.94</v>
      </c>
      <c r="F53">
        <v>0.9073333333333334</v>
      </c>
      <c r="G53">
        <v>34.24</v>
      </c>
      <c r="H53">
        <f t="shared" si="5"/>
        <v>2.5014582501395E-10</v>
      </c>
      <c r="I53">
        <v>3.1152959738787664E-06</v>
      </c>
      <c r="J53">
        <f t="shared" si="6"/>
        <v>8.029600625795454E-05</v>
      </c>
      <c r="K53">
        <v>34.24</v>
      </c>
      <c r="L53">
        <v>0.94</v>
      </c>
    </row>
    <row r="54" spans="1:12" ht="12.75">
      <c r="A54" t="s">
        <v>80</v>
      </c>
      <c r="B54" t="s">
        <v>1</v>
      </c>
      <c r="C54" t="s">
        <v>57</v>
      </c>
      <c r="D54" t="s">
        <v>48</v>
      </c>
      <c r="E54">
        <v>0.935</v>
      </c>
      <c r="F54">
        <v>0.9073333333333334</v>
      </c>
      <c r="G54">
        <v>32.07</v>
      </c>
      <c r="H54">
        <f t="shared" si="5"/>
        <v>1.015591314592378E-09</v>
      </c>
      <c r="I54">
        <v>2.1101536301874173E-06</v>
      </c>
      <c r="J54">
        <f t="shared" si="6"/>
        <v>0.00048128785509431193</v>
      </c>
      <c r="K54">
        <v>32.07</v>
      </c>
      <c r="L54">
        <v>0.935</v>
      </c>
    </row>
    <row r="56" spans="9:10" ht="12.75">
      <c r="I56" t="s">
        <v>82</v>
      </c>
      <c r="J56">
        <f>AVERAGE(J23:J30)</f>
        <v>0.00017209675570679334</v>
      </c>
    </row>
    <row r="57" spans="9:10" ht="12.75">
      <c r="I57" t="s">
        <v>83</v>
      </c>
      <c r="J57">
        <f>(J32+J33+J34+J35+J37+J38)/6</f>
        <v>8.053166201205334E-05</v>
      </c>
    </row>
    <row r="58" spans="9:10" ht="12.75">
      <c r="I58" t="s">
        <v>84</v>
      </c>
      <c r="J58">
        <f>AVERAGE(J39:J46)</f>
        <v>7.542800442085126E-05</v>
      </c>
    </row>
    <row r="59" spans="9:10" ht="12.75">
      <c r="I59" t="s">
        <v>85</v>
      </c>
      <c r="J59">
        <f>AVERAGE(J47:J54)</f>
        <v>0.00012657772335751584</v>
      </c>
    </row>
    <row r="60" spans="9:10" ht="12.75">
      <c r="I60" t="s">
        <v>45</v>
      </c>
      <c r="J60">
        <f>(SUM(J23:J30)+SUM(J32:J35)+J37+J38)/14</f>
        <v>0.0001328545726947619</v>
      </c>
    </row>
    <row r="61" spans="9:10" ht="12.75">
      <c r="I61" t="s">
        <v>44</v>
      </c>
      <c r="J61">
        <f>AVERAGE(J39:J54)</f>
        <v>0.00010100286388918354</v>
      </c>
    </row>
    <row r="62" spans="9:10" ht="12.75">
      <c r="I62" t="s">
        <v>86</v>
      </c>
      <c r="J62">
        <f>(SUM(J23:J30)+SUM(J39:J46))/16</f>
        <v>0.0001237623800638223</v>
      </c>
    </row>
    <row r="63" spans="9:10" ht="12.75">
      <c r="I63" t="s">
        <v>87</v>
      </c>
      <c r="J63">
        <f>(SUM(J32:J35)+J37+J38+SUM(J47:J54))/14</f>
        <v>0.00010684369706660334</v>
      </c>
    </row>
    <row r="65" spans="1:14" ht="12.75">
      <c r="A65" t="s">
        <v>20</v>
      </c>
      <c r="B65" t="s">
        <v>21</v>
      </c>
      <c r="C65" t="s">
        <v>22</v>
      </c>
      <c r="D65" t="s">
        <v>23</v>
      </c>
      <c r="E65" t="s">
        <v>41</v>
      </c>
      <c r="F65" t="s">
        <v>40</v>
      </c>
      <c r="G65" t="s">
        <v>42</v>
      </c>
      <c r="H65" t="s">
        <v>24</v>
      </c>
      <c r="I65" t="s">
        <v>43</v>
      </c>
      <c r="J65" t="s">
        <v>25</v>
      </c>
      <c r="K65" t="s">
        <v>27</v>
      </c>
      <c r="L65" t="s">
        <v>28</v>
      </c>
      <c r="M65" t="s">
        <v>30</v>
      </c>
      <c r="N65" t="s">
        <v>31</v>
      </c>
    </row>
    <row r="66" spans="1:14" ht="12.75">
      <c r="A66" t="s">
        <v>47</v>
      </c>
      <c r="B66" t="s">
        <v>12</v>
      </c>
      <c r="C66" t="s">
        <v>2</v>
      </c>
      <c r="D66" t="s">
        <v>3</v>
      </c>
      <c r="E66">
        <f>(L66+N66)/2</f>
        <v>0.905</v>
      </c>
      <c r="F66">
        <f>AVERAGE(E66:E97)</f>
        <v>0.8878124999999999</v>
      </c>
      <c r="G66">
        <f>(K66+M66)/2</f>
        <v>25.365000000000002</v>
      </c>
      <c r="H66">
        <f>1/((1+F66)^G66)</f>
        <v>1.0006992673156242E-07</v>
      </c>
      <c r="I66">
        <v>2.850741211809771E-06</v>
      </c>
      <c r="J66">
        <f>H66/I66</f>
        <v>0.035103125572045105</v>
      </c>
      <c r="K66">
        <v>25.54</v>
      </c>
      <c r="L66">
        <v>0.91</v>
      </c>
      <c r="M66">
        <v>25.19</v>
      </c>
      <c r="N66">
        <v>0.9</v>
      </c>
    </row>
    <row r="67" spans="1:14" ht="12.75">
      <c r="A67" t="s">
        <v>49</v>
      </c>
      <c r="B67" t="s">
        <v>12</v>
      </c>
      <c r="C67" t="s">
        <v>2</v>
      </c>
      <c r="D67" t="s">
        <v>3</v>
      </c>
      <c r="E67">
        <f aca="true" t="shared" si="7" ref="E67:E97">(L67+N67)/2</f>
        <v>0.87</v>
      </c>
      <c r="F67">
        <v>0.8878125</v>
      </c>
      <c r="G67">
        <f aca="true" t="shared" si="8" ref="G67:G97">(K67+M67)/2</f>
        <v>25.259999999999998</v>
      </c>
      <c r="H67">
        <f aca="true" t="shared" si="9" ref="H67:H97">1/((1+F67)^G67)</f>
        <v>1.0697425283777665E-07</v>
      </c>
      <c r="I67">
        <v>3.5307270517047876E-06</v>
      </c>
      <c r="J67">
        <f aca="true" t="shared" si="10" ref="J67:J97">H67/I67</f>
        <v>0.030298080613771847</v>
      </c>
      <c r="K67">
        <v>25.68</v>
      </c>
      <c r="L67">
        <v>0.78</v>
      </c>
      <c r="M67">
        <v>24.84</v>
      </c>
      <c r="N67">
        <v>0.96</v>
      </c>
    </row>
    <row r="68" spans="1:14" ht="12.75">
      <c r="A68" t="s">
        <v>50</v>
      </c>
      <c r="B68" t="s">
        <v>12</v>
      </c>
      <c r="C68" t="s">
        <v>2</v>
      </c>
      <c r="D68" t="s">
        <v>3</v>
      </c>
      <c r="E68">
        <f t="shared" si="7"/>
        <v>0.81</v>
      </c>
      <c r="F68">
        <v>0.8878125</v>
      </c>
      <c r="G68">
        <f t="shared" si="8"/>
        <v>25.375</v>
      </c>
      <c r="H68">
        <f t="shared" si="9"/>
        <v>9.943607957715107E-08</v>
      </c>
      <c r="I68">
        <v>5.355339881034904E-06</v>
      </c>
      <c r="J68">
        <f t="shared" si="10"/>
        <v>0.018567650566734026</v>
      </c>
      <c r="K68">
        <v>25.69</v>
      </c>
      <c r="L68">
        <v>0.77</v>
      </c>
      <c r="M68">
        <v>25.06</v>
      </c>
      <c r="N68">
        <v>0.85</v>
      </c>
    </row>
    <row r="69" spans="1:14" ht="12.75">
      <c r="A69" t="s">
        <v>51</v>
      </c>
      <c r="B69" t="s">
        <v>12</v>
      </c>
      <c r="C69" t="s">
        <v>2</v>
      </c>
      <c r="D69" t="s">
        <v>3</v>
      </c>
      <c r="E69">
        <f t="shared" si="7"/>
        <v>1.03</v>
      </c>
      <c r="F69">
        <v>0.8878125</v>
      </c>
      <c r="G69">
        <f t="shared" si="8"/>
        <v>26.27</v>
      </c>
      <c r="H69">
        <f t="shared" si="9"/>
        <v>5.630679603476157E-08</v>
      </c>
      <c r="I69">
        <v>1.2183646634964933E-06</v>
      </c>
      <c r="J69">
        <f t="shared" si="10"/>
        <v>0.046215060007708135</v>
      </c>
      <c r="K69">
        <v>26.47</v>
      </c>
      <c r="L69">
        <v>1.05</v>
      </c>
      <c r="M69">
        <v>26.07</v>
      </c>
      <c r="N69">
        <v>1.01</v>
      </c>
    </row>
    <row r="70" spans="1:14" ht="12.75">
      <c r="A70" t="s">
        <v>52</v>
      </c>
      <c r="B70" t="s">
        <v>12</v>
      </c>
      <c r="C70" t="s">
        <v>2</v>
      </c>
      <c r="D70" t="s">
        <v>3</v>
      </c>
      <c r="E70">
        <f t="shared" si="7"/>
        <v>0.825</v>
      </c>
      <c r="F70">
        <v>0.8878125</v>
      </c>
      <c r="G70">
        <f t="shared" si="8"/>
        <v>27.560000000000002</v>
      </c>
      <c r="H70">
        <f t="shared" si="9"/>
        <v>2.4806979616265738E-08</v>
      </c>
      <c r="I70">
        <v>1.4962917779131186E-06</v>
      </c>
      <c r="J70">
        <f t="shared" si="10"/>
        <v>0.01657897208448481</v>
      </c>
      <c r="K70">
        <v>27.85</v>
      </c>
      <c r="L70">
        <v>0.8</v>
      </c>
      <c r="M70">
        <v>27.27</v>
      </c>
      <c r="N70">
        <v>0.85</v>
      </c>
    </row>
    <row r="71" spans="1:14" ht="12.75">
      <c r="A71" t="s">
        <v>53</v>
      </c>
      <c r="B71" t="s">
        <v>12</v>
      </c>
      <c r="C71" t="s">
        <v>2</v>
      </c>
      <c r="D71" t="s">
        <v>3</v>
      </c>
      <c r="E71">
        <f t="shared" si="7"/>
        <v>0.815</v>
      </c>
      <c r="F71">
        <v>0.8878125</v>
      </c>
      <c r="G71">
        <f t="shared" si="8"/>
        <v>27.424999999999997</v>
      </c>
      <c r="H71">
        <f t="shared" si="9"/>
        <v>2.7028897762292655E-08</v>
      </c>
      <c r="I71">
        <v>2.6645197674320536E-06</v>
      </c>
      <c r="J71">
        <f t="shared" si="10"/>
        <v>0.01014400346834053</v>
      </c>
      <c r="K71">
        <v>28.11</v>
      </c>
      <c r="L71">
        <v>0.88</v>
      </c>
      <c r="M71">
        <v>26.74</v>
      </c>
      <c r="N71">
        <v>0.75</v>
      </c>
    </row>
    <row r="72" spans="1:14" ht="12.75">
      <c r="A72" t="s">
        <v>54</v>
      </c>
      <c r="B72" t="s">
        <v>12</v>
      </c>
      <c r="C72" t="s">
        <v>2</v>
      </c>
      <c r="D72" t="s">
        <v>3</v>
      </c>
      <c r="E72">
        <f t="shared" si="7"/>
        <v>0.8</v>
      </c>
      <c r="F72">
        <v>0.8878125</v>
      </c>
      <c r="G72">
        <f t="shared" si="8"/>
        <v>28.555</v>
      </c>
      <c r="H72">
        <f t="shared" si="9"/>
        <v>1.3182410355327782E-08</v>
      </c>
      <c r="I72">
        <v>1.496291777913116E-06</v>
      </c>
      <c r="J72">
        <f t="shared" si="10"/>
        <v>0.008810053326439674</v>
      </c>
      <c r="K72">
        <v>28.59</v>
      </c>
      <c r="L72">
        <v>0.8</v>
      </c>
      <c r="M72">
        <v>28.52</v>
      </c>
      <c r="N72">
        <v>0.8</v>
      </c>
    </row>
    <row r="73" spans="1:14" ht="12.75">
      <c r="A73" t="s">
        <v>55</v>
      </c>
      <c r="B73" t="s">
        <v>12</v>
      </c>
      <c r="C73" t="s">
        <v>2</v>
      </c>
      <c r="D73" t="s">
        <v>3</v>
      </c>
      <c r="E73">
        <f t="shared" si="7"/>
        <v>0.805</v>
      </c>
      <c r="F73">
        <v>0.8878125</v>
      </c>
      <c r="G73">
        <f t="shared" si="8"/>
        <v>25.64</v>
      </c>
      <c r="H73">
        <f t="shared" si="9"/>
        <v>8.402623338661543E-08</v>
      </c>
      <c r="I73">
        <v>4.192120099183302E-06</v>
      </c>
      <c r="J73">
        <f t="shared" si="10"/>
        <v>0.020043851654675923</v>
      </c>
      <c r="K73">
        <v>25.55</v>
      </c>
      <c r="L73">
        <v>0.8</v>
      </c>
      <c r="M73">
        <v>25.73</v>
      </c>
      <c r="N73">
        <v>0.81</v>
      </c>
    </row>
    <row r="74" spans="1:14" ht="12.75">
      <c r="A74" t="s">
        <v>56</v>
      </c>
      <c r="B74" t="s">
        <v>12</v>
      </c>
      <c r="C74" t="s">
        <v>57</v>
      </c>
      <c r="D74" t="s">
        <v>3</v>
      </c>
      <c r="E74">
        <f t="shared" si="7"/>
        <v>0.94</v>
      </c>
      <c r="F74">
        <v>0.8878125</v>
      </c>
      <c r="G74">
        <f t="shared" si="8"/>
        <v>25.35</v>
      </c>
      <c r="H74">
        <f t="shared" si="9"/>
        <v>1.0102828126809981E-07</v>
      </c>
      <c r="I74">
        <v>4.639188163138442E-06</v>
      </c>
      <c r="J74">
        <f t="shared" si="10"/>
        <v>0.021777146715203182</v>
      </c>
      <c r="K74">
        <v>25.5</v>
      </c>
      <c r="L74">
        <v>0.95</v>
      </c>
      <c r="M74">
        <v>25.2</v>
      </c>
      <c r="N74">
        <v>0.93</v>
      </c>
    </row>
    <row r="75" spans="1:14" ht="12.75">
      <c r="A75" t="s">
        <v>58</v>
      </c>
      <c r="B75" t="s">
        <v>12</v>
      </c>
      <c r="C75" t="s">
        <v>57</v>
      </c>
      <c r="D75" t="s">
        <v>3</v>
      </c>
      <c r="E75">
        <f t="shared" si="7"/>
        <v>0.97</v>
      </c>
      <c r="F75">
        <v>0.8878125</v>
      </c>
      <c r="G75">
        <f t="shared" si="8"/>
        <v>23.619999999999997</v>
      </c>
      <c r="H75">
        <f t="shared" si="9"/>
        <v>3.03285598245487E-07</v>
      </c>
      <c r="I75">
        <v>9.014479515998845E-06</v>
      </c>
      <c r="J75">
        <f t="shared" si="10"/>
        <v>0.03364427171942845</v>
      </c>
      <c r="K75">
        <v>23.25</v>
      </c>
      <c r="L75">
        <v>0.94</v>
      </c>
      <c r="M75">
        <v>23.99</v>
      </c>
      <c r="N75">
        <v>1</v>
      </c>
    </row>
    <row r="76" spans="1:14" ht="12.75">
      <c r="A76" t="s">
        <v>59</v>
      </c>
      <c r="B76" t="s">
        <v>12</v>
      </c>
      <c r="C76" t="s">
        <v>57</v>
      </c>
      <c r="D76" t="s">
        <v>3</v>
      </c>
      <c r="E76">
        <f t="shared" si="7"/>
        <v>1.01</v>
      </c>
      <c r="F76">
        <v>0.8878125</v>
      </c>
      <c r="G76">
        <f t="shared" si="8"/>
        <v>23.740000000000002</v>
      </c>
      <c r="H76">
        <f t="shared" si="9"/>
        <v>2.8101967365090373E-07</v>
      </c>
      <c r="I76">
        <v>8.238007683191368E-06</v>
      </c>
      <c r="J76">
        <f t="shared" si="10"/>
        <v>0.034112577270872114</v>
      </c>
      <c r="K76">
        <v>23.91</v>
      </c>
      <c r="L76">
        <v>1.01</v>
      </c>
      <c r="M76">
        <v>23.57</v>
      </c>
      <c r="N76">
        <v>1.01</v>
      </c>
    </row>
    <row r="77" spans="1:14" ht="12.75">
      <c r="A77" t="s">
        <v>60</v>
      </c>
      <c r="B77" t="s">
        <v>12</v>
      </c>
      <c r="C77" t="s">
        <v>57</v>
      </c>
      <c r="D77" t="s">
        <v>3</v>
      </c>
      <c r="E77">
        <f t="shared" si="7"/>
        <v>0.915</v>
      </c>
      <c r="F77">
        <v>0.8878125</v>
      </c>
      <c r="G77">
        <f t="shared" si="8"/>
        <v>25.77</v>
      </c>
      <c r="H77">
        <f t="shared" si="9"/>
        <v>7.736423661944275E-08</v>
      </c>
      <c r="I77">
        <v>4.110328688547511E-06</v>
      </c>
      <c r="J77">
        <f t="shared" si="10"/>
        <v>0.018821909993475817</v>
      </c>
      <c r="K77">
        <v>25.99</v>
      </c>
      <c r="L77">
        <v>0.91</v>
      </c>
      <c r="M77">
        <v>25.55</v>
      </c>
      <c r="N77">
        <v>0.92</v>
      </c>
    </row>
    <row r="78" spans="1:14" ht="12.75">
      <c r="A78" t="s">
        <v>61</v>
      </c>
      <c r="B78" t="s">
        <v>12</v>
      </c>
      <c r="C78" t="s">
        <v>57</v>
      </c>
      <c r="D78" t="s">
        <v>3</v>
      </c>
      <c r="E78">
        <f t="shared" si="7"/>
        <v>0.915</v>
      </c>
      <c r="F78">
        <v>0.8878125</v>
      </c>
      <c r="G78">
        <f t="shared" si="8"/>
        <v>26.2</v>
      </c>
      <c r="H78">
        <f t="shared" si="9"/>
        <v>5.886781764195643E-08</v>
      </c>
      <c r="I78">
        <v>2.8427282290107113E-06</v>
      </c>
      <c r="J78">
        <f t="shared" si="10"/>
        <v>0.02070821158392719</v>
      </c>
      <c r="K78">
        <v>26.38</v>
      </c>
      <c r="L78">
        <v>0.97</v>
      </c>
      <c r="M78">
        <v>26.02</v>
      </c>
      <c r="N78">
        <v>0.86</v>
      </c>
    </row>
    <row r="79" spans="1:14" ht="12.75">
      <c r="A79" t="s">
        <v>62</v>
      </c>
      <c r="B79" t="s">
        <v>12</v>
      </c>
      <c r="C79" t="s">
        <v>57</v>
      </c>
      <c r="D79" t="s">
        <v>3</v>
      </c>
      <c r="E79">
        <f t="shared" si="7"/>
        <v>0.8049999999999999</v>
      </c>
      <c r="F79">
        <v>0.8878125</v>
      </c>
      <c r="G79">
        <f t="shared" si="8"/>
        <v>27.425</v>
      </c>
      <c r="H79">
        <f t="shared" si="9"/>
        <v>2.7028897762292655E-08</v>
      </c>
      <c r="I79">
        <v>2.085766192222433E-06</v>
      </c>
      <c r="J79">
        <f t="shared" si="10"/>
        <v>0.012958738070968888</v>
      </c>
      <c r="K79">
        <v>27.23</v>
      </c>
      <c r="L79">
        <v>0.86</v>
      </c>
      <c r="M79">
        <v>27.62</v>
      </c>
      <c r="N79">
        <v>0.75</v>
      </c>
    </row>
    <row r="80" spans="1:14" ht="12.75">
      <c r="A80" t="s">
        <v>63</v>
      </c>
      <c r="B80" t="s">
        <v>12</v>
      </c>
      <c r="C80" t="s">
        <v>57</v>
      </c>
      <c r="D80" t="s">
        <v>3</v>
      </c>
      <c r="E80">
        <f t="shared" si="7"/>
        <v>0.77</v>
      </c>
      <c r="F80">
        <v>0.8878125</v>
      </c>
      <c r="G80">
        <f t="shared" si="8"/>
        <v>25.61</v>
      </c>
      <c r="H80">
        <f t="shared" si="9"/>
        <v>8.564335296821937E-08</v>
      </c>
      <c r="I80">
        <v>5.976716642605636E-06</v>
      </c>
      <c r="J80">
        <f t="shared" si="10"/>
        <v>0.014329498634367567</v>
      </c>
      <c r="K80">
        <v>25.47</v>
      </c>
      <c r="L80">
        <v>0.78</v>
      </c>
      <c r="M80">
        <v>25.75</v>
      </c>
      <c r="N80">
        <v>0.76</v>
      </c>
    </row>
    <row r="81" spans="1:14" ht="12.75">
      <c r="A81" t="s">
        <v>64</v>
      </c>
      <c r="B81" t="s">
        <v>12</v>
      </c>
      <c r="C81" t="s">
        <v>57</v>
      </c>
      <c r="D81" t="s">
        <v>3</v>
      </c>
      <c r="E81">
        <f t="shared" si="7"/>
        <v>0.88</v>
      </c>
      <c r="F81">
        <v>0.8878125</v>
      </c>
      <c r="G81">
        <f t="shared" si="8"/>
        <v>25.34</v>
      </c>
      <c r="H81">
        <f t="shared" si="9"/>
        <v>1.0167227778193265E-07</v>
      </c>
      <c r="I81">
        <v>7.549638923324326E-06</v>
      </c>
      <c r="J81">
        <f t="shared" si="10"/>
        <v>0.013467170922283445</v>
      </c>
      <c r="K81">
        <v>25.49</v>
      </c>
      <c r="L81">
        <v>0.85</v>
      </c>
      <c r="M81">
        <v>25.19</v>
      </c>
      <c r="N81">
        <v>0.91</v>
      </c>
    </row>
    <row r="82" spans="1:14" ht="12.75">
      <c r="A82" t="s">
        <v>65</v>
      </c>
      <c r="B82" t="s">
        <v>1</v>
      </c>
      <c r="C82" t="s">
        <v>2</v>
      </c>
      <c r="D82" t="s">
        <v>3</v>
      </c>
      <c r="E82">
        <f t="shared" si="7"/>
        <v>0.87</v>
      </c>
      <c r="F82">
        <v>0.8878125</v>
      </c>
      <c r="G82">
        <f t="shared" si="8"/>
        <v>25.275</v>
      </c>
      <c r="H82">
        <f t="shared" si="9"/>
        <v>1.0595949479960194E-07</v>
      </c>
      <c r="I82">
        <v>2.9569887346103734E-06</v>
      </c>
      <c r="J82">
        <f t="shared" si="10"/>
        <v>0.03583358081800865</v>
      </c>
      <c r="K82">
        <v>25.37</v>
      </c>
      <c r="L82">
        <v>0.84</v>
      </c>
      <c r="M82">
        <v>25.18</v>
      </c>
      <c r="N82">
        <v>0.9</v>
      </c>
    </row>
    <row r="83" spans="1:14" ht="12.75">
      <c r="A83" t="s">
        <v>66</v>
      </c>
      <c r="B83" t="s">
        <v>1</v>
      </c>
      <c r="C83" t="s">
        <v>2</v>
      </c>
      <c r="D83" t="s">
        <v>3</v>
      </c>
      <c r="E83">
        <f t="shared" si="7"/>
        <v>1.175</v>
      </c>
      <c r="F83">
        <v>0.8878125</v>
      </c>
      <c r="G83">
        <f t="shared" si="8"/>
        <v>24.119999999999997</v>
      </c>
      <c r="H83">
        <f t="shared" si="9"/>
        <v>2.2073558877975888E-07</v>
      </c>
      <c r="I83">
        <v>6.466828176739794E-06</v>
      </c>
      <c r="J83">
        <f t="shared" si="10"/>
        <v>0.03413351688756963</v>
      </c>
      <c r="K83">
        <v>23.9</v>
      </c>
      <c r="L83">
        <v>1.28</v>
      </c>
      <c r="M83">
        <v>24.34</v>
      </c>
      <c r="N83">
        <v>1.07</v>
      </c>
    </row>
    <row r="84" spans="1:14" ht="12.75">
      <c r="A84" t="s">
        <v>67</v>
      </c>
      <c r="B84" t="s">
        <v>1</v>
      </c>
      <c r="C84" t="s">
        <v>2</v>
      </c>
      <c r="D84" t="s">
        <v>3</v>
      </c>
      <c r="E84">
        <f t="shared" si="7"/>
        <v>1.06</v>
      </c>
      <c r="F84">
        <v>0.8878125</v>
      </c>
      <c r="G84">
        <f t="shared" si="8"/>
        <v>24.345</v>
      </c>
      <c r="H84">
        <f t="shared" si="9"/>
        <v>1.9132935893293284E-07</v>
      </c>
      <c r="I84">
        <v>6.061427657298862E-06</v>
      </c>
      <c r="J84">
        <f t="shared" si="10"/>
        <v>0.031565065154665964</v>
      </c>
      <c r="K84">
        <v>24.46</v>
      </c>
      <c r="L84">
        <v>0.96</v>
      </c>
      <c r="M84">
        <v>24.23</v>
      </c>
      <c r="N84">
        <v>1.16</v>
      </c>
    </row>
    <row r="85" spans="1:14" ht="12.75">
      <c r="A85" t="s">
        <v>68</v>
      </c>
      <c r="B85" t="s">
        <v>1</v>
      </c>
      <c r="C85" t="s">
        <v>2</v>
      </c>
      <c r="D85" t="s">
        <v>3</v>
      </c>
      <c r="E85">
        <f t="shared" si="7"/>
        <v>0.905</v>
      </c>
      <c r="F85">
        <v>0.8878125</v>
      </c>
      <c r="G85">
        <f t="shared" si="8"/>
        <v>25.735</v>
      </c>
      <c r="H85">
        <f t="shared" si="9"/>
        <v>7.910406554047807E-08</v>
      </c>
      <c r="I85">
        <v>3.394296820050439E-06</v>
      </c>
      <c r="J85">
        <f t="shared" si="10"/>
        <v>0.023304993562496573</v>
      </c>
      <c r="K85">
        <v>25.77</v>
      </c>
      <c r="L85">
        <v>0.96</v>
      </c>
      <c r="M85">
        <v>25.7</v>
      </c>
      <c r="N85">
        <v>0.85</v>
      </c>
    </row>
    <row r="86" spans="1:14" ht="12.75">
      <c r="A86" t="s">
        <v>69</v>
      </c>
      <c r="B86" t="s">
        <v>1</v>
      </c>
      <c r="C86" t="s">
        <v>2</v>
      </c>
      <c r="D86" t="s">
        <v>3</v>
      </c>
      <c r="E86">
        <f t="shared" si="7"/>
        <v>0.8049999999999999</v>
      </c>
      <c r="F86">
        <v>0.8878125</v>
      </c>
      <c r="G86">
        <f t="shared" si="8"/>
        <v>25.064999999999998</v>
      </c>
      <c r="H86">
        <f t="shared" si="9"/>
        <v>1.210852489538075E-07</v>
      </c>
      <c r="I86">
        <v>5.370435325584226E-06</v>
      </c>
      <c r="J86">
        <f t="shared" si="10"/>
        <v>0.02254663572186956</v>
      </c>
      <c r="K86">
        <v>25.13</v>
      </c>
      <c r="L86">
        <v>0.83</v>
      </c>
      <c r="M86">
        <v>25</v>
      </c>
      <c r="N86">
        <v>0.78</v>
      </c>
    </row>
    <row r="87" spans="1:14" ht="12.75">
      <c r="A87" t="s">
        <v>70</v>
      </c>
      <c r="B87" t="s">
        <v>1</v>
      </c>
      <c r="C87" t="s">
        <v>2</v>
      </c>
      <c r="D87" t="s">
        <v>3</v>
      </c>
      <c r="E87">
        <f t="shared" si="7"/>
        <v>0.865</v>
      </c>
      <c r="F87">
        <v>0.8878125</v>
      </c>
      <c r="G87">
        <f t="shared" si="8"/>
        <v>25.415</v>
      </c>
      <c r="H87">
        <f t="shared" si="9"/>
        <v>9.694058561102246E-08</v>
      </c>
      <c r="I87">
        <v>4.71820383811413E-06</v>
      </c>
      <c r="J87">
        <f t="shared" si="10"/>
        <v>0.020546078324960564</v>
      </c>
      <c r="K87">
        <v>25.47</v>
      </c>
      <c r="L87">
        <v>0.87</v>
      </c>
      <c r="M87">
        <v>25.36</v>
      </c>
      <c r="N87">
        <v>0.86</v>
      </c>
    </row>
    <row r="88" spans="1:14" ht="12.75">
      <c r="A88" t="s">
        <v>71</v>
      </c>
      <c r="B88" t="s">
        <v>1</v>
      </c>
      <c r="C88" t="s">
        <v>2</v>
      </c>
      <c r="D88" t="s">
        <v>3</v>
      </c>
      <c r="E88">
        <f t="shared" si="7"/>
        <v>0.85</v>
      </c>
      <c r="F88">
        <v>0.8878125</v>
      </c>
      <c r="G88">
        <f t="shared" si="8"/>
        <v>26.314999999999998</v>
      </c>
      <c r="H88">
        <f t="shared" si="9"/>
        <v>5.471956890837638E-08</v>
      </c>
      <c r="I88">
        <v>3.0671961174131795E-06</v>
      </c>
      <c r="J88">
        <f t="shared" si="10"/>
        <v>0.017840257620867727</v>
      </c>
      <c r="K88">
        <v>25.72</v>
      </c>
      <c r="L88">
        <v>0.85</v>
      </c>
      <c r="M88">
        <v>26.91</v>
      </c>
      <c r="N88">
        <v>0.85</v>
      </c>
    </row>
    <row r="89" spans="1:14" ht="12.75">
      <c r="A89" t="s">
        <v>72</v>
      </c>
      <c r="B89" t="s">
        <v>1</v>
      </c>
      <c r="C89" t="s">
        <v>2</v>
      </c>
      <c r="D89" t="s">
        <v>3</v>
      </c>
      <c r="E89">
        <v>0.86</v>
      </c>
      <c r="F89">
        <v>0.8878125</v>
      </c>
      <c r="G89">
        <v>25.41</v>
      </c>
      <c r="H89">
        <f t="shared" si="9"/>
        <v>9.724906471437934E-08</v>
      </c>
      <c r="I89">
        <v>6.199469705958897E-06</v>
      </c>
      <c r="J89">
        <f t="shared" si="10"/>
        <v>0.015686674720081954</v>
      </c>
      <c r="K89">
        <v>25.41</v>
      </c>
      <c r="L89">
        <v>0.86</v>
      </c>
      <c r="M89" t="s">
        <v>81</v>
      </c>
      <c r="N89" t="s">
        <v>81</v>
      </c>
    </row>
    <row r="90" spans="1:14" ht="12.75">
      <c r="A90" t="s">
        <v>73</v>
      </c>
      <c r="B90" t="s">
        <v>1</v>
      </c>
      <c r="C90" t="s">
        <v>57</v>
      </c>
      <c r="D90" t="s">
        <v>3</v>
      </c>
      <c r="E90">
        <f t="shared" si="7"/>
        <v>0.8500000000000001</v>
      </c>
      <c r="F90">
        <v>0.8878125</v>
      </c>
      <c r="G90">
        <f t="shared" si="8"/>
        <v>24.82</v>
      </c>
      <c r="H90">
        <f t="shared" si="9"/>
        <v>1.4148198979991969E-07</v>
      </c>
      <c r="I90">
        <v>3.217534627546347E-06</v>
      </c>
      <c r="J90">
        <f t="shared" si="10"/>
        <v>0.04397217316284554</v>
      </c>
      <c r="K90">
        <v>24.66</v>
      </c>
      <c r="L90">
        <v>0.78</v>
      </c>
      <c r="M90">
        <v>24.98</v>
      </c>
      <c r="N90">
        <v>0.92</v>
      </c>
    </row>
    <row r="91" spans="1:14" ht="12.75">
      <c r="A91" t="s">
        <v>74</v>
      </c>
      <c r="B91" t="s">
        <v>1</v>
      </c>
      <c r="C91" t="s">
        <v>57</v>
      </c>
      <c r="D91" t="s">
        <v>3</v>
      </c>
      <c r="E91">
        <f t="shared" si="7"/>
        <v>0.95</v>
      </c>
      <c r="F91">
        <v>0.8878125</v>
      </c>
      <c r="G91">
        <f t="shared" si="8"/>
        <v>25.905</v>
      </c>
      <c r="H91">
        <f t="shared" si="9"/>
        <v>7.100448777914553E-08</v>
      </c>
      <c r="I91">
        <v>3.7246951443710583E-06</v>
      </c>
      <c r="J91">
        <f t="shared" si="10"/>
        <v>0.019063167595461065</v>
      </c>
      <c r="K91">
        <v>25.71</v>
      </c>
      <c r="L91">
        <v>0.91</v>
      </c>
      <c r="M91">
        <v>26.1</v>
      </c>
      <c r="N91">
        <v>0.99</v>
      </c>
    </row>
    <row r="92" spans="1:14" ht="12.75">
      <c r="A92" t="s">
        <v>75</v>
      </c>
      <c r="B92" t="s">
        <v>1</v>
      </c>
      <c r="C92" t="s">
        <v>57</v>
      </c>
      <c r="D92" t="s">
        <v>3</v>
      </c>
      <c r="E92">
        <f t="shared" si="7"/>
        <v>0.8200000000000001</v>
      </c>
      <c r="F92">
        <v>0.8878125</v>
      </c>
      <c r="G92">
        <f t="shared" si="8"/>
        <v>24.09</v>
      </c>
      <c r="H92">
        <f t="shared" si="9"/>
        <v>2.2498373639492275E-07</v>
      </c>
      <c r="I92">
        <v>5.761967316601979E-06</v>
      </c>
      <c r="J92">
        <f t="shared" si="10"/>
        <v>0.03904634025720282</v>
      </c>
      <c r="K92">
        <v>23.89</v>
      </c>
      <c r="L92">
        <v>0.81</v>
      </c>
      <c r="M92">
        <v>24.29</v>
      </c>
      <c r="N92">
        <v>0.83</v>
      </c>
    </row>
    <row r="93" spans="1:14" ht="12.75">
      <c r="A93" t="s">
        <v>76</v>
      </c>
      <c r="B93" t="s">
        <v>1</v>
      </c>
      <c r="C93" t="s">
        <v>57</v>
      </c>
      <c r="D93" t="s">
        <v>3</v>
      </c>
      <c r="E93">
        <f t="shared" si="7"/>
        <v>1.045</v>
      </c>
      <c r="F93">
        <v>0.8878125</v>
      </c>
      <c r="G93">
        <f t="shared" si="8"/>
        <v>26.134999999999998</v>
      </c>
      <c r="H93">
        <f t="shared" si="9"/>
        <v>6.135009811302989E-08</v>
      </c>
      <c r="I93">
        <v>2.634687667389797E-06</v>
      </c>
      <c r="J93">
        <f t="shared" si="10"/>
        <v>0.023285529769761986</v>
      </c>
      <c r="K93">
        <v>25.74</v>
      </c>
      <c r="L93">
        <v>1.03</v>
      </c>
      <c r="M93">
        <v>26.53</v>
      </c>
      <c r="N93">
        <v>1.06</v>
      </c>
    </row>
    <row r="94" spans="1:14" ht="12.75">
      <c r="A94" t="s">
        <v>77</v>
      </c>
      <c r="B94" t="s">
        <v>1</v>
      </c>
      <c r="C94" t="s">
        <v>57</v>
      </c>
      <c r="D94" t="s">
        <v>3</v>
      </c>
      <c r="E94">
        <f t="shared" si="7"/>
        <v>0.95</v>
      </c>
      <c r="F94">
        <v>0.8878125</v>
      </c>
      <c r="G94">
        <f t="shared" si="8"/>
        <v>24.735</v>
      </c>
      <c r="H94">
        <f t="shared" si="9"/>
        <v>1.493336437281336E-07</v>
      </c>
      <c r="I94">
        <v>4.360618008050891E-06</v>
      </c>
      <c r="J94">
        <f t="shared" si="10"/>
        <v>0.03424598152198219</v>
      </c>
      <c r="K94">
        <v>24.89</v>
      </c>
      <c r="L94">
        <v>0.98</v>
      </c>
      <c r="M94">
        <v>24.58</v>
      </c>
      <c r="N94">
        <v>0.92</v>
      </c>
    </row>
    <row r="95" spans="1:14" ht="12.75">
      <c r="A95" t="s">
        <v>78</v>
      </c>
      <c r="B95" t="s">
        <v>1</v>
      </c>
      <c r="C95" t="s">
        <v>57</v>
      </c>
      <c r="D95" t="s">
        <v>3</v>
      </c>
      <c r="E95">
        <f t="shared" si="7"/>
        <v>0.8200000000000001</v>
      </c>
      <c r="F95">
        <v>0.8878125</v>
      </c>
      <c r="G95">
        <f t="shared" si="8"/>
        <v>27.244999999999997</v>
      </c>
      <c r="H95">
        <f t="shared" si="9"/>
        <v>3.0304067862454786E-08</v>
      </c>
      <c r="I95">
        <v>9.298692880636948E-07</v>
      </c>
      <c r="J95">
        <f t="shared" si="10"/>
        <v>0.03258959969046638</v>
      </c>
      <c r="K95">
        <v>27.22</v>
      </c>
      <c r="L95">
        <v>0.78</v>
      </c>
      <c r="M95">
        <v>27.27</v>
      </c>
      <c r="N95">
        <v>0.86</v>
      </c>
    </row>
    <row r="96" spans="1:14" ht="12.75">
      <c r="A96" t="s">
        <v>79</v>
      </c>
      <c r="B96" t="s">
        <v>1</v>
      </c>
      <c r="C96" t="s">
        <v>57</v>
      </c>
      <c r="D96" t="s">
        <v>3</v>
      </c>
      <c r="E96">
        <f t="shared" si="7"/>
        <v>0.78</v>
      </c>
      <c r="F96">
        <v>0.8878125</v>
      </c>
      <c r="G96">
        <f t="shared" si="8"/>
        <v>24.925</v>
      </c>
      <c r="H96">
        <f t="shared" si="9"/>
        <v>1.323504673090261E-07</v>
      </c>
      <c r="I96">
        <v>8.521020624613866E-06</v>
      </c>
      <c r="J96">
        <f t="shared" si="10"/>
        <v>0.01553223177593513</v>
      </c>
      <c r="K96">
        <v>24.25</v>
      </c>
      <c r="L96">
        <v>0.76</v>
      </c>
      <c r="M96">
        <v>25.6</v>
      </c>
      <c r="N96">
        <v>0.8</v>
      </c>
    </row>
    <row r="97" spans="1:14" ht="12.75">
      <c r="A97" t="s">
        <v>80</v>
      </c>
      <c r="B97" t="s">
        <v>1</v>
      </c>
      <c r="C97" t="s">
        <v>57</v>
      </c>
      <c r="D97" t="s">
        <v>3</v>
      </c>
      <c r="E97">
        <v>0.74</v>
      </c>
      <c r="F97">
        <v>0.8878125</v>
      </c>
      <c r="G97">
        <v>26.14</v>
      </c>
      <c r="H97">
        <f t="shared" si="9"/>
        <v>6.115549240332577E-08</v>
      </c>
      <c r="I97">
        <v>2.3017144451273015E-06</v>
      </c>
      <c r="J97">
        <f t="shared" si="10"/>
        <v>0.026569539298322224</v>
      </c>
      <c r="K97">
        <v>26.14</v>
      </c>
      <c r="L97">
        <v>0.74</v>
      </c>
      <c r="M97" t="s">
        <v>81</v>
      </c>
      <c r="N97" t="s">
        <v>81</v>
      </c>
    </row>
    <row r="99" spans="9:10" ht="12.75">
      <c r="I99" t="s">
        <v>82</v>
      </c>
      <c r="J99">
        <f>AVERAGE(J66:J73)</f>
        <v>0.023220099661775004</v>
      </c>
    </row>
    <row r="100" spans="9:10" ht="12.75">
      <c r="I100" t="s">
        <v>83</v>
      </c>
      <c r="J100">
        <f>AVERAGE(J74:J81)</f>
        <v>0.021227440613815828</v>
      </c>
    </row>
    <row r="101" spans="9:10" ht="12.75">
      <c r="I101" t="s">
        <v>84</v>
      </c>
      <c r="J101">
        <f>AVERAGE(J82:J89)</f>
        <v>0.025182100351315077</v>
      </c>
    </row>
    <row r="102" spans="9:10" ht="12.75">
      <c r="I102" t="s">
        <v>85</v>
      </c>
      <c r="J102">
        <f>AVERAGE(J90:J97)</f>
        <v>0.029288070383997167</v>
      </c>
    </row>
    <row r="103" spans="9:10" ht="12.75">
      <c r="I103" t="s">
        <v>45</v>
      </c>
      <c r="J103">
        <f>AVERAGE(J66:J81)</f>
        <v>0.022223770137795418</v>
      </c>
    </row>
    <row r="104" spans="9:10" ht="12.75">
      <c r="I104" t="s">
        <v>44</v>
      </c>
      <c r="J104">
        <f>AVERAGE(J82:J97)</f>
        <v>0.027235085367656123</v>
      </c>
    </row>
    <row r="105" spans="9:10" ht="12.75">
      <c r="I105" t="s">
        <v>86</v>
      </c>
      <c r="J105">
        <f>(SUM(J66:J73)+SUM(J82:J89))/16</f>
        <v>0.02420110000654504</v>
      </c>
    </row>
    <row r="106" spans="9:10" ht="12.75">
      <c r="I106" t="s">
        <v>87</v>
      </c>
      <c r="J106">
        <f>(SUM(J74:J81)+SUM(J90:J97))/16</f>
        <v>0.0252577554989065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91"/>
  <sheetViews>
    <sheetView workbookViewId="0" topLeftCell="A51">
      <selection activeCell="J35" sqref="J35:J42"/>
    </sheetView>
  </sheetViews>
  <sheetFormatPr defaultColWidth="11.00390625" defaultRowHeight="12.75"/>
  <cols>
    <col min="8" max="8" width="12.00390625" style="0" bestFit="1" customWidth="1"/>
  </cols>
  <sheetData>
    <row r="1" spans="1:20" ht="13.5" thickBot="1">
      <c r="A1" t="s">
        <v>20</v>
      </c>
      <c r="B1" t="s">
        <v>21</v>
      </c>
      <c r="C1" t="s">
        <v>22</v>
      </c>
      <c r="D1" t="s">
        <v>23</v>
      </c>
      <c r="E1" t="s">
        <v>41</v>
      </c>
      <c r="F1" t="s">
        <v>40</v>
      </c>
      <c r="G1" t="s">
        <v>42</v>
      </c>
      <c r="H1" t="s">
        <v>24</v>
      </c>
      <c r="I1" t="s">
        <v>43</v>
      </c>
      <c r="J1" t="s">
        <v>25</v>
      </c>
      <c r="K1" t="s">
        <v>27</v>
      </c>
      <c r="L1" t="s">
        <v>28</v>
      </c>
      <c r="M1" t="s">
        <v>30</v>
      </c>
      <c r="N1" t="s">
        <v>31</v>
      </c>
      <c r="O1" t="s">
        <v>32</v>
      </c>
      <c r="P1" t="s">
        <v>33</v>
      </c>
      <c r="Q1" t="s">
        <v>34</v>
      </c>
      <c r="R1" t="s">
        <v>35</v>
      </c>
      <c r="S1" t="s">
        <v>36</v>
      </c>
      <c r="T1" t="s">
        <v>37</v>
      </c>
    </row>
    <row r="2" spans="1:14" ht="12.75">
      <c r="A2" t="s">
        <v>47</v>
      </c>
      <c r="B2" t="s">
        <v>12</v>
      </c>
      <c r="C2" t="s">
        <v>2</v>
      </c>
      <c r="D2" t="s">
        <v>48</v>
      </c>
      <c r="E2">
        <f>(L2+N2)/2</f>
        <v>0.6599999999999999</v>
      </c>
      <c r="F2">
        <f>AVERAGE(E2:E33)</f>
        <v>0.7496875000000001</v>
      </c>
      <c r="G2">
        <f>(K2+M2)/2</f>
        <v>29.225</v>
      </c>
      <c r="H2">
        <f>1/((1+F2)^G2)</f>
        <v>7.933771785444106E-08</v>
      </c>
      <c r="I2">
        <v>9.401018366679582E-07</v>
      </c>
      <c r="J2" s="1">
        <f>H2/I2</f>
        <v>0.08439268466450509</v>
      </c>
      <c r="K2">
        <v>28.84</v>
      </c>
      <c r="L2">
        <v>0.7</v>
      </c>
      <c r="M2">
        <v>29.61</v>
      </c>
      <c r="N2">
        <v>0.62</v>
      </c>
    </row>
    <row r="3" spans="1:14" ht="12.75">
      <c r="A3" t="s">
        <v>49</v>
      </c>
      <c r="B3" t="s">
        <v>12</v>
      </c>
      <c r="C3" t="s">
        <v>2</v>
      </c>
      <c r="D3" t="s">
        <v>48</v>
      </c>
      <c r="E3">
        <f aca="true" t="shared" si="0" ref="E3:E33">(L3+N3)/2</f>
        <v>0.72</v>
      </c>
      <c r="F3">
        <v>0.7496875</v>
      </c>
      <c r="G3">
        <f aca="true" t="shared" si="1" ref="G3:G33">(K3+M3)/2</f>
        <v>28.995</v>
      </c>
      <c r="H3">
        <f aca="true" t="shared" si="2" ref="H3:I33">1/((1+F3)^G3)</f>
        <v>9.023200679811693E-08</v>
      </c>
      <c r="I3">
        <v>4.644519437021584E-06</v>
      </c>
      <c r="J3" s="2">
        <f aca="true" t="shared" si="3" ref="J3:J33">H3/I3</f>
        <v>0.01942763035479522</v>
      </c>
      <c r="K3">
        <v>28.8</v>
      </c>
      <c r="L3">
        <v>0.77</v>
      </c>
      <c r="M3">
        <v>29.19</v>
      </c>
      <c r="N3">
        <v>0.67</v>
      </c>
    </row>
    <row r="4" spans="1:14" ht="12.75">
      <c r="A4" t="s">
        <v>50</v>
      </c>
      <c r="B4" t="s">
        <v>12</v>
      </c>
      <c r="C4" t="s">
        <v>2</v>
      </c>
      <c r="D4" t="s">
        <v>48</v>
      </c>
      <c r="E4">
        <f t="shared" si="0"/>
        <v>0.78</v>
      </c>
      <c r="F4">
        <v>0.7496875</v>
      </c>
      <c r="G4">
        <f t="shared" si="1"/>
        <v>27.515</v>
      </c>
      <c r="H4">
        <f t="shared" si="2"/>
        <v>2.0651050102065718E-07</v>
      </c>
      <c r="I4">
        <v>7.981740896759087E-06</v>
      </c>
      <c r="J4" s="2">
        <f t="shared" si="3"/>
        <v>0.025872864540680454</v>
      </c>
      <c r="K4">
        <v>27.44</v>
      </c>
      <c r="L4">
        <v>0.79</v>
      </c>
      <c r="M4">
        <v>27.59</v>
      </c>
      <c r="N4">
        <v>0.77</v>
      </c>
    </row>
    <row r="5" spans="1:14" ht="12.75">
      <c r="A5" t="s">
        <v>51</v>
      </c>
      <c r="B5" t="s">
        <v>12</v>
      </c>
      <c r="C5" t="s">
        <v>2</v>
      </c>
      <c r="D5" t="s">
        <v>48</v>
      </c>
      <c r="E5">
        <f t="shared" si="0"/>
        <v>0.81</v>
      </c>
      <c r="F5">
        <v>0.7496875</v>
      </c>
      <c r="G5">
        <f t="shared" si="1"/>
        <v>29.27</v>
      </c>
      <c r="H5">
        <f t="shared" si="2"/>
        <v>7.736534772412581E-08</v>
      </c>
      <c r="I5">
        <v>4.5432251705932555E-06</v>
      </c>
      <c r="J5" s="2">
        <f t="shared" si="3"/>
        <v>0.01702872845151618</v>
      </c>
      <c r="K5">
        <v>28.89</v>
      </c>
      <c r="L5">
        <v>0.83</v>
      </c>
      <c r="M5">
        <v>29.65</v>
      </c>
      <c r="N5">
        <v>0.79</v>
      </c>
    </row>
    <row r="6" spans="1:14" ht="12.75">
      <c r="A6" t="s">
        <v>52</v>
      </c>
      <c r="B6" t="s">
        <v>12</v>
      </c>
      <c r="C6" t="s">
        <v>2</v>
      </c>
      <c r="D6" t="s">
        <v>48</v>
      </c>
      <c r="E6">
        <f t="shared" si="0"/>
        <v>0.7350000000000001</v>
      </c>
      <c r="F6">
        <v>0.7496875</v>
      </c>
      <c r="G6">
        <f t="shared" si="1"/>
        <v>29.07</v>
      </c>
      <c r="H6">
        <f t="shared" si="2"/>
        <v>8.652439667318933E-08</v>
      </c>
      <c r="I6">
        <v>1.4576098743762474E-06</v>
      </c>
      <c r="J6" s="2">
        <f t="shared" si="3"/>
        <v>0.05936046276457586</v>
      </c>
      <c r="K6">
        <v>28.78</v>
      </c>
      <c r="L6">
        <v>0.81</v>
      </c>
      <c r="M6">
        <v>29.36</v>
      </c>
      <c r="N6">
        <v>0.66</v>
      </c>
    </row>
    <row r="7" spans="1:14" ht="12.75">
      <c r="A7" t="s">
        <v>53</v>
      </c>
      <c r="B7" t="s">
        <v>12</v>
      </c>
      <c r="C7" t="s">
        <v>2</v>
      </c>
      <c r="D7" t="s">
        <v>48</v>
      </c>
      <c r="E7">
        <f t="shared" si="0"/>
        <v>0.74</v>
      </c>
      <c r="F7">
        <v>0.7496875</v>
      </c>
      <c r="G7">
        <f t="shared" si="1"/>
        <v>30.924999999999997</v>
      </c>
      <c r="H7">
        <f t="shared" si="2"/>
        <v>3.065115697391274E-08</v>
      </c>
      <c r="I7">
        <v>9.945995022301993E-07</v>
      </c>
      <c r="J7" s="2">
        <f t="shared" si="3"/>
        <v>0.030817587285317742</v>
      </c>
      <c r="K7">
        <v>30.63</v>
      </c>
      <c r="L7">
        <v>0.78</v>
      </c>
      <c r="M7">
        <v>31.22</v>
      </c>
      <c r="N7">
        <v>0.7</v>
      </c>
    </row>
    <row r="8" spans="1:14" ht="12.75">
      <c r="A8" t="s">
        <v>54</v>
      </c>
      <c r="B8" t="s">
        <v>12</v>
      </c>
      <c r="C8" t="s">
        <v>2</v>
      </c>
      <c r="D8" t="s">
        <v>48</v>
      </c>
      <c r="E8">
        <f t="shared" si="0"/>
        <v>0.745</v>
      </c>
      <c r="F8">
        <v>0.7496875</v>
      </c>
      <c r="G8">
        <f t="shared" si="1"/>
        <v>28.009999999999998</v>
      </c>
      <c r="H8">
        <f t="shared" si="2"/>
        <v>1.5655851677995427E-07</v>
      </c>
      <c r="I8">
        <v>3.653112868076039E-06</v>
      </c>
      <c r="J8" s="2">
        <f t="shared" si="3"/>
        <v>0.042856194821707744</v>
      </c>
      <c r="K8">
        <v>28.04</v>
      </c>
      <c r="L8">
        <v>0.72</v>
      </c>
      <c r="M8">
        <v>27.98</v>
      </c>
      <c r="N8">
        <v>0.77</v>
      </c>
    </row>
    <row r="9" spans="1:14" ht="12.75">
      <c r="A9" t="s">
        <v>55</v>
      </c>
      <c r="B9" t="s">
        <v>12</v>
      </c>
      <c r="C9" t="s">
        <v>2</v>
      </c>
      <c r="D9" t="s">
        <v>48</v>
      </c>
      <c r="E9">
        <f t="shared" si="0"/>
        <v>0.6599999999999999</v>
      </c>
      <c r="F9">
        <v>0.7496875</v>
      </c>
      <c r="G9">
        <f t="shared" si="1"/>
        <v>27.48</v>
      </c>
      <c r="H9">
        <f t="shared" si="2"/>
        <v>2.1059388549218146E-07</v>
      </c>
      <c r="I9">
        <v>1.2375536236653417E-05</v>
      </c>
      <c r="J9" s="2">
        <f t="shared" si="3"/>
        <v>0.01701695033371177</v>
      </c>
      <c r="K9">
        <v>27.26</v>
      </c>
      <c r="L9">
        <v>0.69</v>
      </c>
      <c r="M9">
        <v>27.7</v>
      </c>
      <c r="N9">
        <v>0.63</v>
      </c>
    </row>
    <row r="10" spans="1:14" ht="12.75">
      <c r="A10" t="s">
        <v>56</v>
      </c>
      <c r="B10" t="s">
        <v>12</v>
      </c>
      <c r="C10" t="s">
        <v>57</v>
      </c>
      <c r="D10" t="s">
        <v>48</v>
      </c>
      <c r="E10">
        <f t="shared" si="0"/>
        <v>0.7</v>
      </c>
      <c r="F10">
        <v>0.7496875</v>
      </c>
      <c r="G10">
        <f t="shared" si="1"/>
        <v>31.205</v>
      </c>
      <c r="H10">
        <f t="shared" si="2"/>
        <v>2.6207037811055143E-08</v>
      </c>
      <c r="I10">
        <v>4.5187834364184103E-07</v>
      </c>
      <c r="J10" s="2">
        <f t="shared" si="3"/>
        <v>0.05799578178463638</v>
      </c>
      <c r="K10">
        <v>30.49</v>
      </c>
      <c r="L10">
        <v>0.71</v>
      </c>
      <c r="M10">
        <v>31.92</v>
      </c>
      <c r="N10">
        <v>0.69</v>
      </c>
    </row>
    <row r="11" spans="1:14" ht="12.75">
      <c r="A11" t="s">
        <v>58</v>
      </c>
      <c r="B11" t="s">
        <v>12</v>
      </c>
      <c r="C11" t="s">
        <v>57</v>
      </c>
      <c r="D11" t="s">
        <v>48</v>
      </c>
      <c r="E11">
        <f t="shared" si="0"/>
        <v>0.7</v>
      </c>
      <c r="F11">
        <v>0.7496875</v>
      </c>
      <c r="G11">
        <f t="shared" si="1"/>
        <v>29.200000000000003</v>
      </c>
      <c r="H11">
        <f t="shared" si="2"/>
        <v>8.045512540143631E-08</v>
      </c>
      <c r="I11">
        <v>2.2655401353276473E-06</v>
      </c>
      <c r="J11" s="2">
        <f t="shared" si="3"/>
        <v>0.0355125579754078</v>
      </c>
      <c r="K11">
        <v>28.37</v>
      </c>
      <c r="L11">
        <v>0.75</v>
      </c>
      <c r="M11">
        <v>30.03</v>
      </c>
      <c r="N11">
        <v>0.65</v>
      </c>
    </row>
    <row r="12" spans="1:14" ht="12.75">
      <c r="A12" t="s">
        <v>59</v>
      </c>
      <c r="B12" t="s">
        <v>12</v>
      </c>
      <c r="C12" t="s">
        <v>57</v>
      </c>
      <c r="D12" t="s">
        <v>48</v>
      </c>
      <c r="E12">
        <f t="shared" si="0"/>
        <v>0.815</v>
      </c>
      <c r="F12">
        <v>0.7496875</v>
      </c>
      <c r="G12">
        <f t="shared" si="1"/>
        <v>26.55</v>
      </c>
      <c r="H12">
        <f t="shared" si="2"/>
        <v>3.543227291372511E-07</v>
      </c>
      <c r="I12">
        <v>1.7184931764465246E-05</v>
      </c>
      <c r="J12" s="2">
        <f t="shared" si="3"/>
        <v>0.020618221474112252</v>
      </c>
      <c r="K12">
        <v>26.26</v>
      </c>
      <c r="L12">
        <v>0.79</v>
      </c>
      <c r="M12">
        <v>26.84</v>
      </c>
      <c r="N12">
        <v>0.84</v>
      </c>
    </row>
    <row r="13" spans="1:14" ht="12.75">
      <c r="A13" t="s">
        <v>60</v>
      </c>
      <c r="B13" t="s">
        <v>12</v>
      </c>
      <c r="C13" t="s">
        <v>57</v>
      </c>
      <c r="D13" t="s">
        <v>48</v>
      </c>
      <c r="E13">
        <f t="shared" si="0"/>
        <v>0.7749999999999999</v>
      </c>
      <c r="F13">
        <v>0.7496875</v>
      </c>
      <c r="G13">
        <f t="shared" si="1"/>
        <v>28.16</v>
      </c>
      <c r="H13">
        <f t="shared" si="2"/>
        <v>1.4395694605569703E-07</v>
      </c>
      <c r="I13">
        <v>4.937899394481993E-06</v>
      </c>
      <c r="J13" s="2">
        <f t="shared" si="3"/>
        <v>0.029153478950293344</v>
      </c>
      <c r="K13">
        <v>27.29</v>
      </c>
      <c r="L13">
        <v>0.83</v>
      </c>
      <c r="M13">
        <v>29.03</v>
      </c>
      <c r="N13">
        <v>0.72</v>
      </c>
    </row>
    <row r="14" spans="1:14" ht="12.75">
      <c r="A14" t="s">
        <v>61</v>
      </c>
      <c r="B14" t="s">
        <v>12</v>
      </c>
      <c r="C14" t="s">
        <v>57</v>
      </c>
      <c r="D14" t="s">
        <v>48</v>
      </c>
      <c r="E14">
        <f t="shared" si="0"/>
        <v>0.765</v>
      </c>
      <c r="F14">
        <v>0.7496875</v>
      </c>
      <c r="G14">
        <f t="shared" si="1"/>
        <v>29.814999999999998</v>
      </c>
      <c r="H14">
        <f t="shared" si="2"/>
        <v>5.703389283238834E-08</v>
      </c>
      <c r="I14">
        <v>1.7732335922005138E-06</v>
      </c>
      <c r="J14" s="2">
        <f t="shared" si="3"/>
        <v>0.03216377869404758</v>
      </c>
      <c r="K14">
        <v>29.06</v>
      </c>
      <c r="L14">
        <v>0.78</v>
      </c>
      <c r="M14">
        <v>30.57</v>
      </c>
      <c r="N14">
        <v>0.75</v>
      </c>
    </row>
    <row r="15" spans="1:14" ht="12.75">
      <c r="A15" t="s">
        <v>62</v>
      </c>
      <c r="B15" t="s">
        <v>12</v>
      </c>
      <c r="C15" t="s">
        <v>57</v>
      </c>
      <c r="D15" t="s">
        <v>48</v>
      </c>
      <c r="E15">
        <f t="shared" si="0"/>
        <v>0.78</v>
      </c>
      <c r="F15">
        <v>0.7496875</v>
      </c>
      <c r="G15">
        <f t="shared" si="1"/>
        <v>30.130000000000003</v>
      </c>
      <c r="H15">
        <f t="shared" si="2"/>
        <v>4.7818996843089815E-08</v>
      </c>
      <c r="I15">
        <v>8.276445884640322E-07</v>
      </c>
      <c r="J15" s="2">
        <f t="shared" si="3"/>
        <v>0.05777721199365751</v>
      </c>
      <c r="K15">
        <v>29.84</v>
      </c>
      <c r="L15">
        <v>0.8</v>
      </c>
      <c r="M15">
        <v>30.42</v>
      </c>
      <c r="N15">
        <v>0.76</v>
      </c>
    </row>
    <row r="16" spans="1:14" ht="12.75">
      <c r="A16" t="s">
        <v>63</v>
      </c>
      <c r="B16" t="s">
        <v>12</v>
      </c>
      <c r="C16" t="s">
        <v>57</v>
      </c>
      <c r="D16" t="s">
        <v>48</v>
      </c>
      <c r="E16">
        <f t="shared" si="0"/>
        <v>0.81</v>
      </c>
      <c r="F16">
        <v>0.7496875</v>
      </c>
      <c r="G16">
        <f t="shared" si="1"/>
        <v>31.884999999999998</v>
      </c>
      <c r="H16">
        <f t="shared" si="2"/>
        <v>1.7914504590807518E-08</v>
      </c>
      <c r="I16">
        <v>1.2546400304650013E-07</v>
      </c>
      <c r="J16" s="2">
        <f t="shared" si="3"/>
        <v>0.14278601157152582</v>
      </c>
      <c r="K16">
        <v>30.84</v>
      </c>
      <c r="L16">
        <v>0.83</v>
      </c>
      <c r="M16">
        <v>32.93</v>
      </c>
      <c r="N16">
        <v>0.79</v>
      </c>
    </row>
    <row r="17" spans="1:14" ht="12.75">
      <c r="A17" t="s">
        <v>64</v>
      </c>
      <c r="B17" t="s">
        <v>12</v>
      </c>
      <c r="C17" t="s">
        <v>57</v>
      </c>
      <c r="D17" t="s">
        <v>48</v>
      </c>
      <c r="E17">
        <f t="shared" si="0"/>
        <v>0.72</v>
      </c>
      <c r="F17">
        <v>0.7496875</v>
      </c>
      <c r="G17">
        <f t="shared" si="1"/>
        <v>30.43</v>
      </c>
      <c r="H17">
        <f t="shared" si="2"/>
        <v>4.0430798104980484E-08</v>
      </c>
      <c r="I17">
        <v>1.2070043290087094E-06</v>
      </c>
      <c r="J17" s="2">
        <f t="shared" si="3"/>
        <v>0.033496812839259295</v>
      </c>
      <c r="K17">
        <v>30.52</v>
      </c>
      <c r="L17">
        <v>0.78</v>
      </c>
      <c r="M17">
        <v>30.34</v>
      </c>
      <c r="N17">
        <v>0.66</v>
      </c>
    </row>
    <row r="18" spans="1:14" ht="12.75">
      <c r="A18" t="s">
        <v>65</v>
      </c>
      <c r="B18" t="s">
        <v>1</v>
      </c>
      <c r="C18" t="s">
        <v>2</v>
      </c>
      <c r="D18" t="s">
        <v>48</v>
      </c>
      <c r="E18">
        <f t="shared" si="0"/>
        <v>0.7</v>
      </c>
      <c r="F18">
        <v>0.7496875</v>
      </c>
      <c r="G18">
        <f t="shared" si="1"/>
        <v>31.79</v>
      </c>
      <c r="H18">
        <f t="shared" si="2"/>
        <v>1.889235288839882E-08</v>
      </c>
      <c r="I18">
        <v>8.973415905956936E-07</v>
      </c>
      <c r="J18" s="2">
        <f t="shared" si="3"/>
        <v>0.02105369135499144</v>
      </c>
      <c r="K18">
        <v>30.97</v>
      </c>
      <c r="L18">
        <v>0.75</v>
      </c>
      <c r="M18">
        <v>32.61</v>
      </c>
      <c r="N18">
        <v>0.65</v>
      </c>
    </row>
    <row r="19" spans="1:14" ht="12.75">
      <c r="A19" t="s">
        <v>66</v>
      </c>
      <c r="B19" t="s">
        <v>1</v>
      </c>
      <c r="C19" t="s">
        <v>2</v>
      </c>
      <c r="D19" t="s">
        <v>48</v>
      </c>
      <c r="E19">
        <f t="shared" si="0"/>
        <v>0.825</v>
      </c>
      <c r="F19">
        <v>0.7496875</v>
      </c>
      <c r="G19">
        <f t="shared" si="1"/>
        <v>27.77</v>
      </c>
      <c r="H19">
        <f t="shared" si="2"/>
        <v>1.7905531444775746E-07</v>
      </c>
      <c r="I19">
        <v>1.1029435753993961E-05</v>
      </c>
      <c r="J19" s="2">
        <f t="shared" si="3"/>
        <v>0.01623431319983148</v>
      </c>
      <c r="K19">
        <v>27.71</v>
      </c>
      <c r="L19">
        <v>0.83</v>
      </c>
      <c r="M19">
        <v>27.83</v>
      </c>
      <c r="N19">
        <v>0.82</v>
      </c>
    </row>
    <row r="20" spans="1:14" ht="12.75">
      <c r="A20" t="s">
        <v>67</v>
      </c>
      <c r="B20" t="s">
        <v>1</v>
      </c>
      <c r="C20" t="s">
        <v>2</v>
      </c>
      <c r="D20" t="s">
        <v>48</v>
      </c>
      <c r="E20">
        <f t="shared" si="0"/>
        <v>0.815</v>
      </c>
      <c r="F20">
        <v>0.7496875</v>
      </c>
      <c r="G20">
        <f t="shared" si="1"/>
        <v>28.585</v>
      </c>
      <c r="H20">
        <f t="shared" si="2"/>
        <v>1.1349439573384592E-07</v>
      </c>
      <c r="I20">
        <v>1.0730847889431985E-06</v>
      </c>
      <c r="J20" s="2">
        <f t="shared" si="3"/>
        <v>0.10576461142983688</v>
      </c>
      <c r="K20">
        <v>28.54</v>
      </c>
      <c r="L20">
        <v>0.83</v>
      </c>
      <c r="M20">
        <v>28.63</v>
      </c>
      <c r="N20">
        <v>0.8</v>
      </c>
    </row>
    <row r="21" spans="1:14" ht="12.75">
      <c r="A21" t="s">
        <v>68</v>
      </c>
      <c r="B21" t="s">
        <v>1</v>
      </c>
      <c r="C21" t="s">
        <v>2</v>
      </c>
      <c r="D21" t="s">
        <v>48</v>
      </c>
      <c r="E21">
        <f t="shared" si="0"/>
        <v>0.75</v>
      </c>
      <c r="F21">
        <v>0.7496875</v>
      </c>
      <c r="G21">
        <f t="shared" si="1"/>
        <v>29.049999999999997</v>
      </c>
      <c r="H21">
        <f t="shared" si="2"/>
        <v>8.749793216175007E-08</v>
      </c>
      <c r="I21">
        <v>3.1305989124298773E-06</v>
      </c>
      <c r="J21" s="2">
        <f t="shared" si="3"/>
        <v>0.027949262939543026</v>
      </c>
      <c r="K21">
        <v>28.36</v>
      </c>
      <c r="L21">
        <v>0.74</v>
      </c>
      <c r="M21">
        <v>29.74</v>
      </c>
      <c r="N21">
        <v>0.76</v>
      </c>
    </row>
    <row r="22" spans="1:14" ht="12.75">
      <c r="A22" t="s">
        <v>69</v>
      </c>
      <c r="B22" t="s">
        <v>1</v>
      </c>
      <c r="C22" t="s">
        <v>2</v>
      </c>
      <c r="D22" t="s">
        <v>48</v>
      </c>
      <c r="E22">
        <f t="shared" si="0"/>
        <v>0.8600000000000001</v>
      </c>
      <c r="F22">
        <v>0.7496875</v>
      </c>
      <c r="G22">
        <f t="shared" si="1"/>
        <v>26.735</v>
      </c>
      <c r="H22">
        <f t="shared" si="2"/>
        <v>3.1948562478144826E-07</v>
      </c>
      <c r="I22">
        <v>7.307882129148155E-06</v>
      </c>
      <c r="J22" s="2">
        <f t="shared" si="3"/>
        <v>0.04371794989784396</v>
      </c>
      <c r="K22">
        <v>25.99</v>
      </c>
      <c r="L22">
        <v>0.92</v>
      </c>
      <c r="M22">
        <v>27.48</v>
      </c>
      <c r="N22">
        <v>0.8</v>
      </c>
    </row>
    <row r="23" spans="1:14" ht="12.75">
      <c r="A23" t="s">
        <v>70</v>
      </c>
      <c r="B23" t="s">
        <v>1</v>
      </c>
      <c r="C23" t="s">
        <v>2</v>
      </c>
      <c r="D23" t="s">
        <v>48</v>
      </c>
      <c r="E23">
        <f t="shared" si="0"/>
        <v>0.825</v>
      </c>
      <c r="F23">
        <v>0.7496875</v>
      </c>
      <c r="G23">
        <f t="shared" si="1"/>
        <v>28.255</v>
      </c>
      <c r="H23">
        <f t="shared" si="2"/>
        <v>1.365058860708157E-07</v>
      </c>
      <c r="I23">
        <v>1.0730847889432006E-06</v>
      </c>
      <c r="J23" s="2">
        <f t="shared" si="3"/>
        <v>0.12720885383647076</v>
      </c>
      <c r="K23">
        <v>27.54</v>
      </c>
      <c r="L23">
        <v>0.81</v>
      </c>
      <c r="M23">
        <v>28.97</v>
      </c>
      <c r="N23">
        <v>0.84</v>
      </c>
    </row>
    <row r="24" spans="1:14" ht="12.75">
      <c r="A24" t="s">
        <v>71</v>
      </c>
      <c r="B24" t="s">
        <v>1</v>
      </c>
      <c r="C24" t="s">
        <v>2</v>
      </c>
      <c r="D24" t="s">
        <v>48</v>
      </c>
      <c r="E24">
        <f t="shared" si="0"/>
        <v>0.755</v>
      </c>
      <c r="F24">
        <v>0.7496875</v>
      </c>
      <c r="G24">
        <f t="shared" si="1"/>
        <v>28.825000000000003</v>
      </c>
      <c r="H24">
        <f t="shared" si="2"/>
        <v>9.923477732973034E-08</v>
      </c>
      <c r="I24">
        <v>3.6352557859955273E-06</v>
      </c>
      <c r="J24" s="2">
        <f t="shared" si="3"/>
        <v>0.027297880306531044</v>
      </c>
      <c r="K24">
        <v>28.14</v>
      </c>
      <c r="L24">
        <v>0.74</v>
      </c>
      <c r="M24">
        <v>29.51</v>
      </c>
      <c r="N24">
        <v>0.77</v>
      </c>
    </row>
    <row r="25" spans="1:14" ht="12.75">
      <c r="A25" t="s">
        <v>72</v>
      </c>
      <c r="B25" t="s">
        <v>1</v>
      </c>
      <c r="C25" t="s">
        <v>2</v>
      </c>
      <c r="D25" t="s">
        <v>48</v>
      </c>
      <c r="E25">
        <f t="shared" si="0"/>
        <v>0.66</v>
      </c>
      <c r="F25">
        <v>0.7496875</v>
      </c>
      <c r="G25">
        <f t="shared" si="1"/>
        <v>29.96</v>
      </c>
      <c r="H25">
        <f t="shared" si="2"/>
        <v>5.2590069446999445E-08</v>
      </c>
      <c r="I25">
        <v>1.5920158727553149E-06</v>
      </c>
      <c r="J25" s="2">
        <f t="shared" si="3"/>
        <v>0.033033633864454744</v>
      </c>
      <c r="K25">
        <v>29.06</v>
      </c>
      <c r="L25">
        <v>0.65</v>
      </c>
      <c r="M25">
        <v>30.86</v>
      </c>
      <c r="N25">
        <v>0.67</v>
      </c>
    </row>
    <row r="26" spans="1:14" ht="12.75">
      <c r="A26" t="s">
        <v>73</v>
      </c>
      <c r="B26" t="s">
        <v>1</v>
      </c>
      <c r="C26" t="s">
        <v>57</v>
      </c>
      <c r="D26" t="s">
        <v>48</v>
      </c>
      <c r="E26">
        <f t="shared" si="0"/>
        <v>0.715</v>
      </c>
      <c r="F26">
        <v>0.7496875</v>
      </c>
      <c r="G26">
        <f t="shared" si="1"/>
        <v>29.93</v>
      </c>
      <c r="H26">
        <f t="shared" si="2"/>
        <v>5.3480142894455766E-08</v>
      </c>
      <c r="I26">
        <v>3.9413852935126065E-06</v>
      </c>
      <c r="J26" s="2">
        <f t="shared" si="3"/>
        <v>0.013568869550125526</v>
      </c>
      <c r="K26">
        <v>29.1</v>
      </c>
      <c r="L26">
        <v>0.72</v>
      </c>
      <c r="M26">
        <v>30.76</v>
      </c>
      <c r="N26">
        <v>0.71</v>
      </c>
    </row>
    <row r="27" spans="1:14" ht="12.75">
      <c r="A27" t="s">
        <v>74</v>
      </c>
      <c r="B27" t="s">
        <v>1</v>
      </c>
      <c r="C27" t="s">
        <v>57</v>
      </c>
      <c r="D27" t="s">
        <v>48</v>
      </c>
      <c r="E27">
        <f t="shared" si="0"/>
        <v>0.71</v>
      </c>
      <c r="F27">
        <v>0.7496875</v>
      </c>
      <c r="G27">
        <f t="shared" si="1"/>
        <v>30.28</v>
      </c>
      <c r="H27">
        <f t="shared" si="2"/>
        <v>4.396999211900835E-08</v>
      </c>
      <c r="I27">
        <v>2.327428775590335E-06</v>
      </c>
      <c r="J27" s="2">
        <f t="shared" si="3"/>
        <v>0.01889208923605221</v>
      </c>
      <c r="K27">
        <v>29.23</v>
      </c>
      <c r="L27">
        <v>0.73</v>
      </c>
      <c r="M27">
        <v>31.33</v>
      </c>
      <c r="N27">
        <v>0.69</v>
      </c>
    </row>
    <row r="28" spans="1:14" ht="12.75">
      <c r="A28" t="s">
        <v>75</v>
      </c>
      <c r="B28" t="s">
        <v>1</v>
      </c>
      <c r="C28" t="s">
        <v>57</v>
      </c>
      <c r="D28" t="s">
        <v>48</v>
      </c>
      <c r="E28">
        <f t="shared" si="0"/>
        <v>0.765</v>
      </c>
      <c r="F28">
        <v>0.7496875</v>
      </c>
      <c r="G28">
        <f t="shared" si="1"/>
        <v>30.695</v>
      </c>
      <c r="H28">
        <f t="shared" si="2"/>
        <v>3.486003226755797E-08</v>
      </c>
      <c r="I28">
        <v>5.170645028087362E-07</v>
      </c>
      <c r="J28" s="2">
        <f t="shared" si="3"/>
        <v>0.06741911710859178</v>
      </c>
      <c r="K28">
        <v>30.55</v>
      </c>
      <c r="L28">
        <v>0.78</v>
      </c>
      <c r="M28">
        <v>30.84</v>
      </c>
      <c r="N28">
        <v>0.75</v>
      </c>
    </row>
    <row r="29" spans="1:14" ht="12.75">
      <c r="A29" t="s">
        <v>76</v>
      </c>
      <c r="B29" t="s">
        <v>1</v>
      </c>
      <c r="C29" t="s">
        <v>57</v>
      </c>
      <c r="D29" t="s">
        <v>48</v>
      </c>
      <c r="E29">
        <f t="shared" si="0"/>
        <v>0.785</v>
      </c>
      <c r="F29">
        <v>0.7496875</v>
      </c>
      <c r="G29">
        <f t="shared" si="1"/>
        <v>30.055</v>
      </c>
      <c r="H29">
        <f t="shared" si="2"/>
        <v>4.98680628138005E-08</v>
      </c>
      <c r="I29">
        <v>6.25952323665093E-07</v>
      </c>
      <c r="J29" s="2">
        <f t="shared" si="3"/>
        <v>0.07966750969436726</v>
      </c>
      <c r="K29">
        <v>28.36</v>
      </c>
      <c r="L29">
        <v>0.81</v>
      </c>
      <c r="M29">
        <v>31.75</v>
      </c>
      <c r="N29">
        <v>0.76</v>
      </c>
    </row>
    <row r="30" spans="1:14" ht="12.75">
      <c r="A30" t="s">
        <v>77</v>
      </c>
      <c r="B30" t="s">
        <v>1</v>
      </c>
      <c r="C30" t="s">
        <v>57</v>
      </c>
      <c r="D30" t="s">
        <v>48</v>
      </c>
      <c r="E30">
        <f t="shared" si="0"/>
        <v>0.745</v>
      </c>
      <c r="F30">
        <v>0.7496875</v>
      </c>
      <c r="G30">
        <f t="shared" si="1"/>
        <v>28.22</v>
      </c>
      <c r="H30">
        <f t="shared" si="2"/>
        <v>1.392050515500446E-07</v>
      </c>
      <c r="I30">
        <v>4.294285607114936E-06</v>
      </c>
      <c r="J30" s="2">
        <f t="shared" si="3"/>
        <v>0.03241634681200625</v>
      </c>
      <c r="K30">
        <v>27.41</v>
      </c>
      <c r="L30">
        <v>0.78</v>
      </c>
      <c r="M30">
        <v>29.03</v>
      </c>
      <c r="N30">
        <v>0.71</v>
      </c>
    </row>
    <row r="31" spans="1:14" ht="12.75">
      <c r="A31" t="s">
        <v>78</v>
      </c>
      <c r="B31" t="s">
        <v>1</v>
      </c>
      <c r="C31" t="s">
        <v>57</v>
      </c>
      <c r="D31" t="s">
        <v>48</v>
      </c>
      <c r="E31">
        <f t="shared" si="0"/>
        <v>0.73</v>
      </c>
      <c r="F31">
        <v>0.7496875</v>
      </c>
      <c r="G31">
        <f t="shared" si="1"/>
        <v>30.205</v>
      </c>
      <c r="H31">
        <f t="shared" si="2"/>
        <v>4.58541264700305E-08</v>
      </c>
      <c r="I31">
        <v>7.861377648157234E-07</v>
      </c>
      <c r="J31" s="2">
        <f t="shared" si="3"/>
        <v>0.0583283598909398</v>
      </c>
      <c r="K31">
        <v>29.33</v>
      </c>
      <c r="L31">
        <v>0.75</v>
      </c>
      <c r="M31">
        <v>31.08</v>
      </c>
      <c r="N31">
        <v>0.71</v>
      </c>
    </row>
    <row r="32" spans="1:14" ht="12.75">
      <c r="A32" t="s">
        <v>79</v>
      </c>
      <c r="B32" t="s">
        <v>1</v>
      </c>
      <c r="C32" t="s">
        <v>57</v>
      </c>
      <c r="D32" t="s">
        <v>48</v>
      </c>
      <c r="E32">
        <f t="shared" si="0"/>
        <v>0.735</v>
      </c>
      <c r="F32">
        <v>0.7496875</v>
      </c>
      <c r="G32">
        <f t="shared" si="1"/>
        <v>29.814999999999998</v>
      </c>
      <c r="H32">
        <f t="shared" si="2"/>
        <v>5.703389283238834E-08</v>
      </c>
      <c r="I32">
        <v>3.1152959738787664E-06</v>
      </c>
      <c r="J32" s="2">
        <f t="shared" si="3"/>
        <v>0.018307696382818185</v>
      </c>
      <c r="K32">
        <v>29.11</v>
      </c>
      <c r="L32">
        <v>0.76</v>
      </c>
      <c r="M32">
        <v>30.52</v>
      </c>
      <c r="N32">
        <v>0.71</v>
      </c>
    </row>
    <row r="33" spans="1:14" ht="13.5" thickBot="1">
      <c r="A33" t="s">
        <v>80</v>
      </c>
      <c r="B33" t="s">
        <v>1</v>
      </c>
      <c r="C33" t="s">
        <v>57</v>
      </c>
      <c r="D33" t="s">
        <v>48</v>
      </c>
      <c r="E33">
        <f t="shared" si="0"/>
        <v>0.7</v>
      </c>
      <c r="F33">
        <v>0.7496875</v>
      </c>
      <c r="G33">
        <f t="shared" si="1"/>
        <v>28.619999999999997</v>
      </c>
      <c r="H33">
        <f t="shared" si="2"/>
        <v>1.1129375609009985E-07</v>
      </c>
      <c r="I33">
        <v>2.1101536301874173E-06</v>
      </c>
      <c r="J33" s="3">
        <f t="shared" si="3"/>
        <v>0.052742015793520725</v>
      </c>
      <c r="K33">
        <v>27.91</v>
      </c>
      <c r="L33">
        <v>0.76</v>
      </c>
      <c r="M33">
        <v>29.33</v>
      </c>
      <c r="N33">
        <v>0.64</v>
      </c>
    </row>
    <row r="35" spans="9:10" ht="12.75">
      <c r="I35" t="s">
        <v>82</v>
      </c>
      <c r="J35">
        <f>AVERAGE(J2:J9)</f>
        <v>0.03709663790210126</v>
      </c>
    </row>
    <row r="36" spans="9:10" ht="12.75">
      <c r="I36" t="s">
        <v>83</v>
      </c>
      <c r="J36">
        <f>AVERAGE(J10:J17)</f>
        <v>0.0511879819103675</v>
      </c>
    </row>
    <row r="37" spans="9:10" ht="12.75">
      <c r="I37" t="s">
        <v>84</v>
      </c>
      <c r="J37">
        <f>AVERAGE(J18:J25)</f>
        <v>0.05028252460368791</v>
      </c>
    </row>
    <row r="38" spans="9:10" ht="12.75">
      <c r="I38" t="s">
        <v>85</v>
      </c>
      <c r="J38">
        <f>AVERAGE(J26:J33)</f>
        <v>0.042667750558552715</v>
      </c>
    </row>
    <row r="39" spans="9:10" ht="12.75">
      <c r="I39" t="s">
        <v>45</v>
      </c>
      <c r="J39">
        <f>AVERAGE(J2:J17)</f>
        <v>0.04414230990623438</v>
      </c>
    </row>
    <row r="40" spans="9:10" ht="12.75">
      <c r="I40" t="s">
        <v>44</v>
      </c>
      <c r="J40">
        <f>AVERAGE(J18:J33)</f>
        <v>0.046475137581120304</v>
      </c>
    </row>
    <row r="41" spans="9:10" ht="12.75">
      <c r="I41" t="s">
        <v>86</v>
      </c>
      <c r="J41">
        <f>(SUM(J2:J9)+SUM(J18:J25))/16</f>
        <v>0.043689581252894585</v>
      </c>
    </row>
    <row r="42" spans="9:10" ht="12.75">
      <c r="I42" t="s">
        <v>87</v>
      </c>
      <c r="J42">
        <f>(SUM(J10:J17)+SUM(J26:J33))/16</f>
        <v>0.0469278662344601</v>
      </c>
    </row>
    <row r="50" spans="1:20" ht="13.5" thickBot="1">
      <c r="A50" t="s">
        <v>20</v>
      </c>
      <c r="B50" t="s">
        <v>21</v>
      </c>
      <c r="C50" t="s">
        <v>22</v>
      </c>
      <c r="D50" t="s">
        <v>23</v>
      </c>
      <c r="E50" t="s">
        <v>41</v>
      </c>
      <c r="F50" t="s">
        <v>40</v>
      </c>
      <c r="G50" t="s">
        <v>42</v>
      </c>
      <c r="H50" t="s">
        <v>24</v>
      </c>
      <c r="I50" t="s">
        <v>43</v>
      </c>
      <c r="J50" t="s">
        <v>25</v>
      </c>
      <c r="K50" t="s">
        <v>27</v>
      </c>
      <c r="L50" t="s">
        <v>28</v>
      </c>
      <c r="M50" t="s">
        <v>30</v>
      </c>
      <c r="N50" t="s">
        <v>31</v>
      </c>
      <c r="O50" t="s">
        <v>32</v>
      </c>
      <c r="P50" t="s">
        <v>33</v>
      </c>
      <c r="Q50" t="s">
        <v>34</v>
      </c>
      <c r="R50" t="s">
        <v>35</v>
      </c>
      <c r="S50" t="s">
        <v>36</v>
      </c>
      <c r="T50" t="s">
        <v>37</v>
      </c>
    </row>
    <row r="51" spans="1:14" ht="12.75">
      <c r="A51" t="s">
        <v>47</v>
      </c>
      <c r="B51" t="s">
        <v>12</v>
      </c>
      <c r="C51" t="s">
        <v>2</v>
      </c>
      <c r="D51" t="s">
        <v>3</v>
      </c>
      <c r="E51">
        <f>(L51+N51)/2</f>
        <v>0.6599999999999999</v>
      </c>
      <c r="F51">
        <f>AVERAGE(E51:E82)</f>
        <v>0.7303124999999998</v>
      </c>
      <c r="G51">
        <f>(K51+M51)/2</f>
        <v>28.1</v>
      </c>
      <c r="H51">
        <f>1/((1+F51)^G51)</f>
        <v>2.0356367376964861E-07</v>
      </c>
      <c r="I51">
        <v>2.850741211809771E-06</v>
      </c>
      <c r="J51" s="1">
        <f>H51/I51</f>
        <v>0.07140727924595365</v>
      </c>
      <c r="K51">
        <v>28.37</v>
      </c>
      <c r="L51">
        <v>0.6</v>
      </c>
      <c r="M51">
        <v>27.83</v>
      </c>
      <c r="N51">
        <v>0.72</v>
      </c>
    </row>
    <row r="52" spans="1:14" ht="12.75">
      <c r="A52" t="s">
        <v>49</v>
      </c>
      <c r="B52" t="s">
        <v>12</v>
      </c>
      <c r="C52" t="s">
        <v>2</v>
      </c>
      <c r="D52" t="s">
        <v>3</v>
      </c>
      <c r="E52">
        <f aca="true" t="shared" si="4" ref="E52:E82">(L52+N52)/2</f>
        <v>0.675</v>
      </c>
      <c r="F52">
        <v>0.7303125</v>
      </c>
      <c r="G52">
        <f aca="true" t="shared" si="5" ref="G52:G82">(K52+M52)/2</f>
        <v>26.51</v>
      </c>
      <c r="H52">
        <f aca="true" t="shared" si="6" ref="H52:H82">1/((1+F52)^G52)</f>
        <v>4.867638382472115E-07</v>
      </c>
      <c r="I52">
        <v>3.5307270517047876E-06</v>
      </c>
      <c r="J52" s="2">
        <f aca="true" t="shared" si="7" ref="J52:J82">H52/I52</f>
        <v>0.1378650434086036</v>
      </c>
      <c r="K52">
        <v>27.01</v>
      </c>
      <c r="L52">
        <v>0.61</v>
      </c>
      <c r="M52">
        <v>26.01</v>
      </c>
      <c r="N52">
        <v>0.74</v>
      </c>
    </row>
    <row r="53" spans="1:14" ht="12.75">
      <c r="A53" t="s">
        <v>50</v>
      </c>
      <c r="B53" t="s">
        <v>12</v>
      </c>
      <c r="C53" t="s">
        <v>2</v>
      </c>
      <c r="D53" t="s">
        <v>3</v>
      </c>
      <c r="E53">
        <f t="shared" si="4"/>
        <v>0.645</v>
      </c>
      <c r="F53">
        <v>0.7303125</v>
      </c>
      <c r="G53">
        <f t="shared" si="5"/>
        <v>25.235</v>
      </c>
      <c r="H53">
        <f t="shared" si="6"/>
        <v>9.793255882217799E-07</v>
      </c>
      <c r="I53">
        <v>5.355339881034904E-06</v>
      </c>
      <c r="J53" s="2">
        <f t="shared" si="7"/>
        <v>0.1828689887060031</v>
      </c>
      <c r="K53">
        <v>25.32</v>
      </c>
      <c r="L53">
        <v>0.64</v>
      </c>
      <c r="M53">
        <v>25.15</v>
      </c>
      <c r="N53">
        <v>0.65</v>
      </c>
    </row>
    <row r="54" spans="1:14" ht="12.75">
      <c r="A54" t="s">
        <v>51</v>
      </c>
      <c r="B54" t="s">
        <v>12</v>
      </c>
      <c r="C54" t="s">
        <v>2</v>
      </c>
      <c r="D54" t="s">
        <v>3</v>
      </c>
      <c r="E54">
        <f t="shared" si="4"/>
        <v>0.755</v>
      </c>
      <c r="F54">
        <v>0.7303125</v>
      </c>
      <c r="G54">
        <f t="shared" si="5"/>
        <v>27.445</v>
      </c>
      <c r="H54">
        <f t="shared" si="6"/>
        <v>2.915223506664629E-07</v>
      </c>
      <c r="I54">
        <v>1.2183646634964933E-06</v>
      </c>
      <c r="J54" s="2">
        <f t="shared" si="7"/>
        <v>0.23927347813079605</v>
      </c>
      <c r="K54">
        <v>27.34</v>
      </c>
      <c r="L54">
        <v>0.76</v>
      </c>
      <c r="M54">
        <v>27.55</v>
      </c>
      <c r="N54">
        <v>0.75</v>
      </c>
    </row>
    <row r="55" spans="1:14" ht="12.75">
      <c r="A55" t="s">
        <v>52</v>
      </c>
      <c r="B55" t="s">
        <v>12</v>
      </c>
      <c r="C55" t="s">
        <v>2</v>
      </c>
      <c r="D55" t="s">
        <v>3</v>
      </c>
      <c r="E55">
        <f t="shared" si="4"/>
        <v>0.665</v>
      </c>
      <c r="F55">
        <v>0.7303125</v>
      </c>
      <c r="G55">
        <f t="shared" si="5"/>
        <v>27.29</v>
      </c>
      <c r="H55">
        <f t="shared" si="6"/>
        <v>3.173811735885071E-07</v>
      </c>
      <c r="I55">
        <v>1.4962917779131186E-06</v>
      </c>
      <c r="J55" s="2">
        <f t="shared" si="7"/>
        <v>0.2121118208850678</v>
      </c>
      <c r="K55">
        <v>27.35</v>
      </c>
      <c r="L55">
        <v>0.67</v>
      </c>
      <c r="M55">
        <v>27.23</v>
      </c>
      <c r="N55">
        <v>0.66</v>
      </c>
    </row>
    <row r="56" spans="1:14" ht="12.75">
      <c r="A56" t="s">
        <v>53</v>
      </c>
      <c r="B56" t="s">
        <v>12</v>
      </c>
      <c r="C56" t="s">
        <v>2</v>
      </c>
      <c r="D56" t="s">
        <v>3</v>
      </c>
      <c r="E56">
        <f t="shared" si="4"/>
        <v>0.675</v>
      </c>
      <c r="F56">
        <v>0.7303125</v>
      </c>
      <c r="G56">
        <f t="shared" si="5"/>
        <v>27.41</v>
      </c>
      <c r="H56">
        <f t="shared" si="6"/>
        <v>2.9717085670694486E-07</v>
      </c>
      <c r="I56">
        <v>2.6645197674320536E-06</v>
      </c>
      <c r="J56" s="2">
        <f t="shared" si="7"/>
        <v>0.11152886172555777</v>
      </c>
      <c r="K56">
        <v>27.76</v>
      </c>
      <c r="L56">
        <v>0.67</v>
      </c>
      <c r="M56">
        <v>27.06</v>
      </c>
      <c r="N56">
        <v>0.68</v>
      </c>
    </row>
    <row r="57" spans="1:14" ht="12.75">
      <c r="A57" t="s">
        <v>54</v>
      </c>
      <c r="B57" t="s">
        <v>12</v>
      </c>
      <c r="C57" t="s">
        <v>2</v>
      </c>
      <c r="D57" t="s">
        <v>3</v>
      </c>
      <c r="E57">
        <f t="shared" si="4"/>
        <v>0.7</v>
      </c>
      <c r="F57">
        <v>0.7303125</v>
      </c>
      <c r="G57">
        <f t="shared" si="5"/>
        <v>28.035</v>
      </c>
      <c r="H57">
        <f t="shared" si="6"/>
        <v>2.1094943938227166E-07</v>
      </c>
      <c r="I57">
        <v>1.496291777913116E-06</v>
      </c>
      <c r="J57" s="2">
        <f t="shared" si="7"/>
        <v>0.14098148669672145</v>
      </c>
      <c r="K57">
        <v>28.06</v>
      </c>
      <c r="L57">
        <v>0.7</v>
      </c>
      <c r="M57">
        <v>28.01</v>
      </c>
      <c r="N57">
        <v>0.7</v>
      </c>
    </row>
    <row r="58" spans="1:14" ht="12.75">
      <c r="A58" t="s">
        <v>55</v>
      </c>
      <c r="B58" t="s">
        <v>12</v>
      </c>
      <c r="C58" t="s">
        <v>2</v>
      </c>
      <c r="D58" t="s">
        <v>3</v>
      </c>
      <c r="E58">
        <f t="shared" si="4"/>
        <v>0.75</v>
      </c>
      <c r="F58">
        <v>0.7303125</v>
      </c>
      <c r="G58">
        <f t="shared" si="5"/>
        <v>25.305</v>
      </c>
      <c r="H58">
        <f t="shared" si="6"/>
        <v>9.42450141367407E-07</v>
      </c>
      <c r="I58">
        <v>4.192120099183302E-06</v>
      </c>
      <c r="J58" s="2">
        <f t="shared" si="7"/>
        <v>0.22481468065550234</v>
      </c>
      <c r="K58">
        <v>25.15</v>
      </c>
      <c r="L58">
        <v>0.75</v>
      </c>
      <c r="M58">
        <v>25.46</v>
      </c>
      <c r="N58">
        <v>0.75</v>
      </c>
    </row>
    <row r="59" spans="1:14" ht="12.75">
      <c r="A59" t="s">
        <v>56</v>
      </c>
      <c r="B59" t="s">
        <v>12</v>
      </c>
      <c r="C59" t="s">
        <v>57</v>
      </c>
      <c r="D59" t="s">
        <v>3</v>
      </c>
      <c r="E59">
        <f t="shared" si="4"/>
        <v>0.715</v>
      </c>
      <c r="F59">
        <v>0.7303125</v>
      </c>
      <c r="G59">
        <f t="shared" si="5"/>
        <v>27.035</v>
      </c>
      <c r="H59">
        <f t="shared" si="6"/>
        <v>3.6500845183113684E-07</v>
      </c>
      <c r="I59">
        <v>4.639188163138442E-06</v>
      </c>
      <c r="J59" s="2">
        <f t="shared" si="7"/>
        <v>0.0786793807441098</v>
      </c>
      <c r="K59">
        <v>27.19</v>
      </c>
      <c r="L59">
        <v>0.69</v>
      </c>
      <c r="M59">
        <v>26.88</v>
      </c>
      <c r="N59">
        <v>0.74</v>
      </c>
    </row>
    <row r="60" spans="1:14" ht="12.75">
      <c r="A60" t="s">
        <v>58</v>
      </c>
      <c r="B60" t="s">
        <v>12</v>
      </c>
      <c r="C60" t="s">
        <v>57</v>
      </c>
      <c r="D60" t="s">
        <v>3</v>
      </c>
      <c r="E60">
        <f t="shared" si="4"/>
        <v>0.77</v>
      </c>
      <c r="F60">
        <v>0.7303125</v>
      </c>
      <c r="G60">
        <f t="shared" si="5"/>
        <v>25.14</v>
      </c>
      <c r="H60">
        <f t="shared" si="6"/>
        <v>1.0316893178710814E-06</v>
      </c>
      <c r="I60">
        <v>9.014479515998845E-06</v>
      </c>
      <c r="J60" s="2">
        <f t="shared" si="7"/>
        <v>0.114448018439672</v>
      </c>
      <c r="K60">
        <v>24.71</v>
      </c>
      <c r="L60">
        <v>0.8</v>
      </c>
      <c r="M60">
        <v>25.57</v>
      </c>
      <c r="N60">
        <v>0.74</v>
      </c>
    </row>
    <row r="61" spans="1:14" ht="12.75">
      <c r="A61" t="s">
        <v>59</v>
      </c>
      <c r="B61" t="s">
        <v>12</v>
      </c>
      <c r="C61" t="s">
        <v>57</v>
      </c>
      <c r="D61" t="s">
        <v>3</v>
      </c>
      <c r="E61">
        <f t="shared" si="4"/>
        <v>0.8</v>
      </c>
      <c r="F61">
        <v>0.7303125</v>
      </c>
      <c r="G61">
        <f t="shared" si="5"/>
        <v>25.255</v>
      </c>
      <c r="H61">
        <f t="shared" si="6"/>
        <v>9.686449333787673E-07</v>
      </c>
      <c r="I61">
        <v>8.238007683191368E-06</v>
      </c>
      <c r="J61" s="2">
        <f t="shared" si="7"/>
        <v>0.11758242655626153</v>
      </c>
      <c r="K61">
        <v>25.27</v>
      </c>
      <c r="L61">
        <v>0.8</v>
      </c>
      <c r="M61">
        <v>25.24</v>
      </c>
      <c r="N61">
        <v>0.8</v>
      </c>
    </row>
    <row r="62" spans="1:14" ht="12.75">
      <c r="A62" t="s">
        <v>60</v>
      </c>
      <c r="B62" t="s">
        <v>12</v>
      </c>
      <c r="C62" t="s">
        <v>57</v>
      </c>
      <c r="D62" t="s">
        <v>3</v>
      </c>
      <c r="E62">
        <f t="shared" si="4"/>
        <v>0.71</v>
      </c>
      <c r="F62">
        <v>0.7303125</v>
      </c>
      <c r="G62">
        <f t="shared" si="5"/>
        <v>25.89</v>
      </c>
      <c r="H62">
        <f t="shared" si="6"/>
        <v>6.838416131706225E-07</v>
      </c>
      <c r="I62">
        <v>4.110328688547511E-06</v>
      </c>
      <c r="J62" s="2">
        <f t="shared" si="7"/>
        <v>0.16637151551310006</v>
      </c>
      <c r="K62">
        <v>26.2</v>
      </c>
      <c r="L62">
        <v>0.7</v>
      </c>
      <c r="M62">
        <v>25.58</v>
      </c>
      <c r="N62">
        <v>0.72</v>
      </c>
    </row>
    <row r="63" spans="1:14" ht="12.75">
      <c r="A63" t="s">
        <v>61</v>
      </c>
      <c r="B63" t="s">
        <v>12</v>
      </c>
      <c r="C63" t="s">
        <v>57</v>
      </c>
      <c r="D63" t="s">
        <v>3</v>
      </c>
      <c r="E63">
        <f t="shared" si="4"/>
        <v>0.775</v>
      </c>
      <c r="F63">
        <v>0.7303125</v>
      </c>
      <c r="G63">
        <f t="shared" si="5"/>
        <v>27.840000000000003</v>
      </c>
      <c r="H63">
        <f t="shared" si="6"/>
        <v>2.3475381668091404E-07</v>
      </c>
      <c r="I63">
        <v>2.8427282290107113E-06</v>
      </c>
      <c r="J63" s="2">
        <f t="shared" si="7"/>
        <v>0.08258046417705218</v>
      </c>
      <c r="K63">
        <v>27.76</v>
      </c>
      <c r="L63">
        <v>0.76</v>
      </c>
      <c r="M63">
        <v>27.92</v>
      </c>
      <c r="N63">
        <v>0.79</v>
      </c>
    </row>
    <row r="64" spans="1:14" ht="12.75">
      <c r="A64" t="s">
        <v>62</v>
      </c>
      <c r="B64" t="s">
        <v>12</v>
      </c>
      <c r="C64" t="s">
        <v>57</v>
      </c>
      <c r="D64" t="s">
        <v>3</v>
      </c>
      <c r="E64">
        <f t="shared" si="4"/>
        <v>0.6799999999999999</v>
      </c>
      <c r="F64">
        <v>0.7303125</v>
      </c>
      <c r="G64">
        <f t="shared" si="5"/>
        <v>27.64</v>
      </c>
      <c r="H64">
        <f t="shared" si="6"/>
        <v>2.619615617329046E-07</v>
      </c>
      <c r="I64">
        <v>2.085766192222433E-06</v>
      </c>
      <c r="J64" s="2">
        <f t="shared" si="7"/>
        <v>0.12559488341009994</v>
      </c>
      <c r="K64">
        <v>27.36</v>
      </c>
      <c r="L64">
        <v>0.63</v>
      </c>
      <c r="M64">
        <v>27.92</v>
      </c>
      <c r="N64">
        <v>0.73</v>
      </c>
    </row>
    <row r="65" spans="1:14" ht="12.75">
      <c r="A65" t="s">
        <v>63</v>
      </c>
      <c r="B65" t="s">
        <v>12</v>
      </c>
      <c r="C65" t="s">
        <v>57</v>
      </c>
      <c r="D65" t="s">
        <v>3</v>
      </c>
      <c r="E65">
        <f t="shared" si="4"/>
        <v>0.71</v>
      </c>
      <c r="F65">
        <v>0.7303125</v>
      </c>
      <c r="G65">
        <f t="shared" si="5"/>
        <v>26.235</v>
      </c>
      <c r="H65">
        <f t="shared" si="6"/>
        <v>5.659819184232791E-07</v>
      </c>
      <c r="I65">
        <v>5.976716642605636E-06</v>
      </c>
      <c r="J65" s="2">
        <f t="shared" si="7"/>
        <v>0.09469780019160003</v>
      </c>
      <c r="K65">
        <v>26.24</v>
      </c>
      <c r="L65">
        <v>0.69</v>
      </c>
      <c r="M65">
        <v>26.23</v>
      </c>
      <c r="N65">
        <v>0.73</v>
      </c>
    </row>
    <row r="66" spans="1:14" ht="12.75">
      <c r="A66" t="s">
        <v>64</v>
      </c>
      <c r="B66" t="s">
        <v>12</v>
      </c>
      <c r="C66" t="s">
        <v>57</v>
      </c>
      <c r="D66" t="s">
        <v>3</v>
      </c>
      <c r="E66">
        <f t="shared" si="4"/>
        <v>0.745</v>
      </c>
      <c r="F66">
        <v>0.7303125</v>
      </c>
      <c r="G66">
        <f t="shared" si="5"/>
        <v>25.240000000000002</v>
      </c>
      <c r="H66">
        <f t="shared" si="6"/>
        <v>9.76644434076044E-07</v>
      </c>
      <c r="I66">
        <v>7.549638923324326E-06</v>
      </c>
      <c r="J66" s="2">
        <f t="shared" si="7"/>
        <v>0.12936306543863146</v>
      </c>
      <c r="K66">
        <v>25.6</v>
      </c>
      <c r="L66">
        <v>0.73</v>
      </c>
      <c r="M66">
        <v>24.88</v>
      </c>
      <c r="N66">
        <v>0.76</v>
      </c>
    </row>
    <row r="67" spans="1:14" ht="12.75">
      <c r="A67" t="s">
        <v>65</v>
      </c>
      <c r="B67" t="s">
        <v>1</v>
      </c>
      <c r="C67" t="s">
        <v>2</v>
      </c>
      <c r="D67" t="s">
        <v>3</v>
      </c>
      <c r="E67">
        <f t="shared" si="4"/>
        <v>0.68</v>
      </c>
      <c r="F67">
        <v>0.7303125</v>
      </c>
      <c r="G67">
        <f t="shared" si="5"/>
        <v>27.355</v>
      </c>
      <c r="H67">
        <f t="shared" si="6"/>
        <v>3.062690181599418E-07</v>
      </c>
      <c r="I67">
        <v>2.9569887346103734E-06</v>
      </c>
      <c r="J67" s="2">
        <f t="shared" si="7"/>
        <v>0.10357463137251255</v>
      </c>
      <c r="K67">
        <v>27.26</v>
      </c>
      <c r="L67">
        <v>0.68</v>
      </c>
      <c r="M67">
        <v>27.45</v>
      </c>
      <c r="N67">
        <v>0.68</v>
      </c>
    </row>
    <row r="68" spans="1:14" ht="12.75">
      <c r="A68" t="s">
        <v>66</v>
      </c>
      <c r="B68" t="s">
        <v>1</v>
      </c>
      <c r="C68" t="s">
        <v>2</v>
      </c>
      <c r="D68" t="s">
        <v>3</v>
      </c>
      <c r="E68">
        <f t="shared" si="4"/>
        <v>0.7949999999999999</v>
      </c>
      <c r="F68">
        <v>0.7303125</v>
      </c>
      <c r="G68">
        <f t="shared" si="5"/>
        <v>25.925</v>
      </c>
      <c r="H68">
        <f t="shared" si="6"/>
        <v>6.708434224141972E-07</v>
      </c>
      <c r="I68">
        <v>6.466828176739794E-06</v>
      </c>
      <c r="J68" s="2">
        <f t="shared" si="7"/>
        <v>0.10373608267915944</v>
      </c>
      <c r="K68">
        <v>25.71</v>
      </c>
      <c r="L68">
        <v>0.87</v>
      </c>
      <c r="M68">
        <v>26.14</v>
      </c>
      <c r="N68">
        <v>0.72</v>
      </c>
    </row>
    <row r="69" spans="1:14" ht="12.75">
      <c r="A69" t="s">
        <v>67</v>
      </c>
      <c r="B69" t="s">
        <v>1</v>
      </c>
      <c r="C69" t="s">
        <v>2</v>
      </c>
      <c r="D69" t="s">
        <v>3</v>
      </c>
      <c r="E69">
        <f t="shared" si="4"/>
        <v>0.795</v>
      </c>
      <c r="F69">
        <v>0.7303125</v>
      </c>
      <c r="G69">
        <f t="shared" si="5"/>
        <v>26.53</v>
      </c>
      <c r="H69">
        <f t="shared" si="6"/>
        <v>4.814551272231082E-07</v>
      </c>
      <c r="I69">
        <v>6.061427657298862E-06</v>
      </c>
      <c r="J69" s="2">
        <f t="shared" si="7"/>
        <v>0.07942932827769783</v>
      </c>
      <c r="K69">
        <v>26.67</v>
      </c>
      <c r="L69">
        <v>0.81</v>
      </c>
      <c r="M69">
        <v>26.39</v>
      </c>
      <c r="N69">
        <v>0.78</v>
      </c>
    </row>
    <row r="70" spans="1:14" ht="12.75">
      <c r="A70" t="s">
        <v>68</v>
      </c>
      <c r="B70" t="s">
        <v>1</v>
      </c>
      <c r="C70" t="s">
        <v>2</v>
      </c>
      <c r="D70" t="s">
        <v>3</v>
      </c>
      <c r="E70">
        <f t="shared" si="4"/>
        <v>0.765</v>
      </c>
      <c r="F70">
        <v>0.7303125</v>
      </c>
      <c r="G70">
        <f t="shared" si="5"/>
        <v>26.42</v>
      </c>
      <c r="H70">
        <f t="shared" si="6"/>
        <v>5.113868026753964E-07</v>
      </c>
      <c r="I70">
        <v>3.394296820050439E-06</v>
      </c>
      <c r="J70" s="2">
        <f t="shared" si="7"/>
        <v>0.1506606021178187</v>
      </c>
      <c r="K70">
        <v>26.56</v>
      </c>
      <c r="L70">
        <v>0.8</v>
      </c>
      <c r="M70">
        <v>26.28</v>
      </c>
      <c r="N70">
        <v>0.73</v>
      </c>
    </row>
    <row r="71" spans="1:14" ht="12.75">
      <c r="A71" t="s">
        <v>69</v>
      </c>
      <c r="B71" t="s">
        <v>1</v>
      </c>
      <c r="C71" t="s">
        <v>2</v>
      </c>
      <c r="D71" t="s">
        <v>3</v>
      </c>
      <c r="E71">
        <f t="shared" si="4"/>
        <v>0.725</v>
      </c>
      <c r="F71">
        <v>0.7303125</v>
      </c>
      <c r="G71">
        <f t="shared" si="5"/>
        <v>25.57</v>
      </c>
      <c r="H71">
        <f t="shared" si="6"/>
        <v>8.149958164908625E-07</v>
      </c>
      <c r="I71">
        <v>5.370435325584226E-06</v>
      </c>
      <c r="J71" s="2">
        <f t="shared" si="7"/>
        <v>0.15175600618599808</v>
      </c>
      <c r="K71">
        <v>25.15</v>
      </c>
      <c r="L71">
        <v>0.75</v>
      </c>
      <c r="M71">
        <v>25.99</v>
      </c>
      <c r="N71">
        <v>0.7</v>
      </c>
    </row>
    <row r="72" spans="1:14" ht="12.75">
      <c r="A72" t="s">
        <v>70</v>
      </c>
      <c r="B72" t="s">
        <v>1</v>
      </c>
      <c r="C72" t="s">
        <v>2</v>
      </c>
      <c r="D72" t="s">
        <v>3</v>
      </c>
      <c r="E72">
        <f t="shared" si="4"/>
        <v>0.72</v>
      </c>
      <c r="F72">
        <v>0.7303125</v>
      </c>
      <c r="G72">
        <f t="shared" si="5"/>
        <v>26.38</v>
      </c>
      <c r="H72">
        <f t="shared" si="6"/>
        <v>5.227264762933641E-07</v>
      </c>
      <c r="I72">
        <v>4.71820383811413E-06</v>
      </c>
      <c r="J72" s="2">
        <f t="shared" si="7"/>
        <v>0.11078929487334281</v>
      </c>
      <c r="K72">
        <v>26.22</v>
      </c>
      <c r="L72">
        <v>0.74</v>
      </c>
      <c r="M72">
        <v>26.54</v>
      </c>
      <c r="N72">
        <v>0.7</v>
      </c>
    </row>
    <row r="73" spans="1:14" ht="12.75">
      <c r="A73" t="s">
        <v>71</v>
      </c>
      <c r="B73" t="s">
        <v>1</v>
      </c>
      <c r="C73" t="s">
        <v>2</v>
      </c>
      <c r="D73" t="s">
        <v>3</v>
      </c>
      <c r="E73">
        <f t="shared" si="4"/>
        <v>0.76</v>
      </c>
      <c r="F73">
        <v>0.7303125</v>
      </c>
      <c r="G73">
        <f t="shared" si="5"/>
        <v>27.125</v>
      </c>
      <c r="H73">
        <f t="shared" si="6"/>
        <v>3.4743351622778334E-07</v>
      </c>
      <c r="I73">
        <v>3.0671961174131795E-06</v>
      </c>
      <c r="J73" s="2">
        <f t="shared" si="7"/>
        <v>0.11327398148925762</v>
      </c>
      <c r="K73">
        <v>26.59</v>
      </c>
      <c r="L73">
        <v>0.82</v>
      </c>
      <c r="M73">
        <v>27.66</v>
      </c>
      <c r="N73">
        <v>0.7</v>
      </c>
    </row>
    <row r="74" spans="1:14" ht="12.75">
      <c r="A74" t="s">
        <v>72</v>
      </c>
      <c r="B74" t="s">
        <v>1</v>
      </c>
      <c r="C74" t="s">
        <v>2</v>
      </c>
      <c r="D74" t="s">
        <v>3</v>
      </c>
      <c r="E74">
        <f t="shared" si="4"/>
        <v>0.7549999999999999</v>
      </c>
      <c r="F74">
        <v>0.7303125</v>
      </c>
      <c r="G74">
        <f t="shared" si="5"/>
        <v>26.225</v>
      </c>
      <c r="H74">
        <f t="shared" si="6"/>
        <v>5.690937320328706E-07</v>
      </c>
      <c r="I74">
        <v>6.199469705958897E-06</v>
      </c>
      <c r="J74" s="2">
        <f t="shared" si="7"/>
        <v>0.09179716314862556</v>
      </c>
      <c r="K74">
        <v>25.99</v>
      </c>
      <c r="L74">
        <v>0.82</v>
      </c>
      <c r="M74">
        <v>26.46</v>
      </c>
      <c r="N74">
        <v>0.69</v>
      </c>
    </row>
    <row r="75" spans="1:14" ht="12.75">
      <c r="A75" t="s">
        <v>73</v>
      </c>
      <c r="B75" t="s">
        <v>1</v>
      </c>
      <c r="C75" t="s">
        <v>57</v>
      </c>
      <c r="D75" t="s">
        <v>3</v>
      </c>
      <c r="E75">
        <f t="shared" si="4"/>
        <v>0.7150000000000001</v>
      </c>
      <c r="F75">
        <v>0.7303125</v>
      </c>
      <c r="G75">
        <f t="shared" si="5"/>
        <v>27.075</v>
      </c>
      <c r="H75">
        <f t="shared" si="6"/>
        <v>3.570902060577172E-07</v>
      </c>
      <c r="I75">
        <v>3.217534627546347E-06</v>
      </c>
      <c r="J75" s="2">
        <f t="shared" si="7"/>
        <v>0.11098255260426827</v>
      </c>
      <c r="K75">
        <v>26.83</v>
      </c>
      <c r="L75">
        <v>0.79</v>
      </c>
      <c r="M75">
        <v>27.32</v>
      </c>
      <c r="N75">
        <v>0.64</v>
      </c>
    </row>
    <row r="76" spans="1:14" ht="12.75">
      <c r="A76" t="s">
        <v>74</v>
      </c>
      <c r="B76" t="s">
        <v>1</v>
      </c>
      <c r="C76" t="s">
        <v>57</v>
      </c>
      <c r="D76" t="s">
        <v>3</v>
      </c>
      <c r="E76">
        <f t="shared" si="4"/>
        <v>0.7350000000000001</v>
      </c>
      <c r="F76">
        <v>0.7303125</v>
      </c>
      <c r="G76">
        <f t="shared" si="5"/>
        <v>27.195</v>
      </c>
      <c r="H76">
        <f t="shared" si="6"/>
        <v>3.343512825792701E-07</v>
      </c>
      <c r="I76">
        <v>3.7246951443710583E-06</v>
      </c>
      <c r="J76" s="2">
        <f t="shared" si="7"/>
        <v>0.08976608007357545</v>
      </c>
      <c r="K76">
        <v>26.99</v>
      </c>
      <c r="L76">
        <v>0.79</v>
      </c>
      <c r="M76">
        <v>27.4</v>
      </c>
      <c r="N76">
        <v>0.68</v>
      </c>
    </row>
    <row r="77" spans="1:14" ht="12.75">
      <c r="A77" t="s">
        <v>75</v>
      </c>
      <c r="B77" t="s">
        <v>1</v>
      </c>
      <c r="C77" t="s">
        <v>57</v>
      </c>
      <c r="D77" t="s">
        <v>3</v>
      </c>
      <c r="E77">
        <f t="shared" si="4"/>
        <v>0.74</v>
      </c>
      <c r="F77">
        <v>0.7303125</v>
      </c>
      <c r="G77">
        <f t="shared" si="5"/>
        <v>27.025</v>
      </c>
      <c r="H77">
        <f t="shared" si="6"/>
        <v>3.670152973345921E-07</v>
      </c>
      <c r="I77">
        <v>5.761967316601979E-06</v>
      </c>
      <c r="J77" s="2">
        <f t="shared" si="7"/>
        <v>0.06369617826139164</v>
      </c>
      <c r="K77">
        <v>26.85</v>
      </c>
      <c r="L77">
        <v>0.79</v>
      </c>
      <c r="M77">
        <v>27.2</v>
      </c>
      <c r="N77">
        <v>0.69</v>
      </c>
    </row>
    <row r="78" spans="1:14" ht="12.75">
      <c r="A78" t="s">
        <v>76</v>
      </c>
      <c r="B78" t="s">
        <v>1</v>
      </c>
      <c r="C78" t="s">
        <v>57</v>
      </c>
      <c r="D78" t="s">
        <v>3</v>
      </c>
      <c r="E78">
        <f t="shared" si="4"/>
        <v>0.78</v>
      </c>
      <c r="F78">
        <v>0.7303125</v>
      </c>
      <c r="G78">
        <f t="shared" si="5"/>
        <v>28.18</v>
      </c>
      <c r="H78">
        <f t="shared" si="6"/>
        <v>1.948275263484461E-07</v>
      </c>
      <c r="I78">
        <v>2.634687667389797E-06</v>
      </c>
      <c r="J78" s="2">
        <f t="shared" si="7"/>
        <v>0.07394710529064838</v>
      </c>
      <c r="K78">
        <v>27.92</v>
      </c>
      <c r="L78">
        <v>0.84</v>
      </c>
      <c r="M78">
        <v>28.44</v>
      </c>
      <c r="N78">
        <v>0.72</v>
      </c>
    </row>
    <row r="79" spans="1:14" ht="12.75">
      <c r="A79" t="s">
        <v>77</v>
      </c>
      <c r="B79" t="s">
        <v>1</v>
      </c>
      <c r="C79" t="s">
        <v>57</v>
      </c>
      <c r="D79" t="s">
        <v>3</v>
      </c>
      <c r="E79">
        <f t="shared" si="4"/>
        <v>0.755</v>
      </c>
      <c r="F79">
        <v>0.7303125</v>
      </c>
      <c r="G79">
        <f t="shared" si="5"/>
        <v>26.61</v>
      </c>
      <c r="H79">
        <f t="shared" si="6"/>
        <v>4.60792978175467E-07</v>
      </c>
      <c r="I79">
        <v>4.360618008050891E-06</v>
      </c>
      <c r="J79" s="2">
        <f t="shared" si="7"/>
        <v>0.10567148448332722</v>
      </c>
      <c r="K79">
        <v>26.52</v>
      </c>
      <c r="L79">
        <v>0.76</v>
      </c>
      <c r="M79">
        <v>26.7</v>
      </c>
      <c r="N79">
        <v>0.75</v>
      </c>
    </row>
    <row r="80" spans="1:14" ht="12.75">
      <c r="A80" t="s">
        <v>78</v>
      </c>
      <c r="B80" t="s">
        <v>1</v>
      </c>
      <c r="C80" t="s">
        <v>57</v>
      </c>
      <c r="D80" t="s">
        <v>3</v>
      </c>
      <c r="E80">
        <f t="shared" si="4"/>
        <v>0.74</v>
      </c>
      <c r="F80">
        <v>0.7303125</v>
      </c>
      <c r="G80">
        <f t="shared" si="5"/>
        <v>28.04</v>
      </c>
      <c r="H80">
        <f t="shared" si="6"/>
        <v>2.1037191136631588E-07</v>
      </c>
      <c r="I80">
        <v>9.298692880636948E-07</v>
      </c>
      <c r="J80" s="2">
        <f t="shared" si="7"/>
        <v>0.22623815418657603</v>
      </c>
      <c r="K80">
        <v>28.09</v>
      </c>
      <c r="L80">
        <v>0.69</v>
      </c>
      <c r="M80">
        <v>27.99</v>
      </c>
      <c r="N80">
        <v>0.79</v>
      </c>
    </row>
    <row r="81" spans="1:14" ht="12.75">
      <c r="A81" t="s">
        <v>79</v>
      </c>
      <c r="B81" t="s">
        <v>1</v>
      </c>
      <c r="C81" t="s">
        <v>57</v>
      </c>
      <c r="D81" t="s">
        <v>3</v>
      </c>
      <c r="E81">
        <f t="shared" si="4"/>
        <v>0.745</v>
      </c>
      <c r="F81">
        <v>0.7303125</v>
      </c>
      <c r="G81">
        <f t="shared" si="5"/>
        <v>26.134999999999998</v>
      </c>
      <c r="H81">
        <f t="shared" si="6"/>
        <v>5.978813567886609E-07</v>
      </c>
      <c r="I81">
        <v>8.521020624613866E-06</v>
      </c>
      <c r="J81" s="2">
        <f t="shared" si="7"/>
        <v>0.07016546293311597</v>
      </c>
      <c r="K81">
        <v>25.53</v>
      </c>
      <c r="L81">
        <v>0.77</v>
      </c>
      <c r="M81">
        <v>26.74</v>
      </c>
      <c r="N81">
        <v>0.72</v>
      </c>
    </row>
    <row r="82" spans="1:14" ht="13.5" thickBot="1">
      <c r="A82" t="s">
        <v>80</v>
      </c>
      <c r="B82" t="s">
        <v>1</v>
      </c>
      <c r="C82" t="s">
        <v>57</v>
      </c>
      <c r="D82" t="s">
        <v>3</v>
      </c>
      <c r="E82">
        <f t="shared" si="4"/>
        <v>0.735</v>
      </c>
      <c r="F82">
        <v>0.7303125</v>
      </c>
      <c r="G82">
        <f t="shared" si="5"/>
        <v>26.939999999999998</v>
      </c>
      <c r="H82">
        <f t="shared" si="6"/>
        <v>3.8452515201876433E-07</v>
      </c>
      <c r="I82">
        <v>2.3017144451273015E-06</v>
      </c>
      <c r="J82" s="3">
        <f t="shared" si="7"/>
        <v>0.16706032011607647</v>
      </c>
      <c r="K82">
        <v>26.79</v>
      </c>
      <c r="L82">
        <v>0.77</v>
      </c>
      <c r="M82">
        <v>27.09</v>
      </c>
      <c r="N82">
        <v>0.7</v>
      </c>
    </row>
    <row r="84" spans="9:10" ht="12.75">
      <c r="I84" t="s">
        <v>82</v>
      </c>
      <c r="J84">
        <f>AVERAGE(J51:J58)</f>
        <v>0.16510645493177573</v>
      </c>
    </row>
    <row r="85" spans="9:10" ht="12.75">
      <c r="I85" t="s">
        <v>83</v>
      </c>
      <c r="J85">
        <f>AVERAGE(J59:J66)</f>
        <v>0.11366469430881587</v>
      </c>
    </row>
    <row r="86" spans="9:10" ht="12.75">
      <c r="I86" t="s">
        <v>84</v>
      </c>
      <c r="J86">
        <f>AVERAGE(J67:J74)</f>
        <v>0.11312713626805156</v>
      </c>
    </row>
    <row r="87" spans="9:10" ht="12.75">
      <c r="I87" t="s">
        <v>85</v>
      </c>
      <c r="J87">
        <f>AVERAGE(J75:J82)</f>
        <v>0.11344091724362243</v>
      </c>
    </row>
    <row r="88" spans="9:10" ht="12.75">
      <c r="I88" t="s">
        <v>45</v>
      </c>
      <c r="J88">
        <f>AVERAGE(J51:J66)</f>
        <v>0.1393855746202958</v>
      </c>
    </row>
    <row r="89" spans="9:10" ht="12.75">
      <c r="I89" t="s">
        <v>44</v>
      </c>
      <c r="J89">
        <f>AVERAGE(J67:J82)</f>
        <v>0.113284026755837</v>
      </c>
    </row>
    <row r="90" spans="9:10" ht="12.75">
      <c r="I90" t="s">
        <v>86</v>
      </c>
      <c r="J90">
        <f>(SUM(J51:J58)+SUM(J67:J74))/16</f>
        <v>0.13911679559991363</v>
      </c>
    </row>
    <row r="91" spans="9:10" ht="12.75">
      <c r="I91" t="s">
        <v>87</v>
      </c>
      <c r="J91">
        <f>(SUM(J59:J66)+SUM(J75:J82))/16</f>
        <v>0.11355280577621915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91"/>
  <sheetViews>
    <sheetView workbookViewId="0" topLeftCell="A7">
      <selection activeCell="J88" sqref="J88:J91"/>
    </sheetView>
  </sheetViews>
  <sheetFormatPr defaultColWidth="11.00390625" defaultRowHeight="12.75"/>
  <cols>
    <col min="8" max="8" width="12.00390625" style="0" bestFit="1" customWidth="1"/>
    <col min="10" max="10" width="12.00390625" style="0" bestFit="1" customWidth="1"/>
  </cols>
  <sheetData>
    <row r="1" spans="1:20" ht="13.5" thickBot="1">
      <c r="A1" t="s">
        <v>20</v>
      </c>
      <c r="B1" t="s">
        <v>21</v>
      </c>
      <c r="C1" t="s">
        <v>22</v>
      </c>
      <c r="D1" t="s">
        <v>23</v>
      </c>
      <c r="E1" t="s">
        <v>41</v>
      </c>
      <c r="F1" t="s">
        <v>40</v>
      </c>
      <c r="G1" t="s">
        <v>42</v>
      </c>
      <c r="H1" t="s">
        <v>24</v>
      </c>
      <c r="I1" t="s">
        <v>43</v>
      </c>
      <c r="J1" t="s">
        <v>25</v>
      </c>
      <c r="K1" t="s">
        <v>27</v>
      </c>
      <c r="L1" t="s">
        <v>28</v>
      </c>
      <c r="M1" t="s">
        <v>30</v>
      </c>
      <c r="N1" t="s">
        <v>31</v>
      </c>
      <c r="O1" t="s">
        <v>32</v>
      </c>
      <c r="P1" t="s">
        <v>33</v>
      </c>
      <c r="Q1" t="s">
        <v>34</v>
      </c>
      <c r="R1" t="s">
        <v>35</v>
      </c>
      <c r="S1" t="s">
        <v>36</v>
      </c>
      <c r="T1" t="s">
        <v>37</v>
      </c>
    </row>
    <row r="2" spans="1:12" ht="12.75">
      <c r="A2" t="s">
        <v>47</v>
      </c>
      <c r="B2" t="s">
        <v>12</v>
      </c>
      <c r="C2" t="s">
        <v>2</v>
      </c>
      <c r="D2" t="s">
        <v>48</v>
      </c>
      <c r="E2">
        <v>0.89</v>
      </c>
      <c r="F2">
        <f>AVERAGE(E2:E33)</f>
        <v>0.9009999999999999</v>
      </c>
      <c r="G2">
        <v>37.07</v>
      </c>
      <c r="H2">
        <f>1/((1+F2)^G2)</f>
        <v>4.5512734310274525E-11</v>
      </c>
      <c r="I2">
        <v>9.401018366679582E-07</v>
      </c>
      <c r="J2" s="1">
        <f>H2/I2</f>
        <v>4.841255759225744E-05</v>
      </c>
      <c r="K2">
        <v>37.07</v>
      </c>
      <c r="L2">
        <v>0.89</v>
      </c>
    </row>
    <row r="3" spans="1:12" ht="12.75">
      <c r="A3" t="s">
        <v>49</v>
      </c>
      <c r="B3" t="s">
        <v>12</v>
      </c>
      <c r="C3" t="s">
        <v>2</v>
      </c>
      <c r="D3" t="s">
        <v>48</v>
      </c>
      <c r="E3">
        <v>1.03</v>
      </c>
      <c r="F3">
        <v>0.9009999999999999</v>
      </c>
      <c r="G3">
        <v>30.69</v>
      </c>
      <c r="H3">
        <f aca="true" t="shared" si="0" ref="H3:H33">1/((1+F3)^G3)</f>
        <v>2.741819326793262E-09</v>
      </c>
      <c r="I3">
        <v>4.644519437021584E-06</v>
      </c>
      <c r="J3" s="2">
        <f aca="true" t="shared" si="1" ref="J3:J33">H3/I3</f>
        <v>0.0005903343422223943</v>
      </c>
      <c r="K3">
        <v>30.69</v>
      </c>
      <c r="L3">
        <v>1.03</v>
      </c>
    </row>
    <row r="4" spans="1:12" ht="12.75">
      <c r="A4" t="s">
        <v>50</v>
      </c>
      <c r="B4" t="s">
        <v>12</v>
      </c>
      <c r="C4" t="s">
        <v>2</v>
      </c>
      <c r="D4" t="s">
        <v>48</v>
      </c>
      <c r="E4">
        <v>0.755</v>
      </c>
      <c r="F4">
        <v>0.9009999999999999</v>
      </c>
      <c r="G4">
        <v>30.97</v>
      </c>
      <c r="H4">
        <f t="shared" si="0"/>
        <v>2.2904659538301682E-09</v>
      </c>
      <c r="I4">
        <v>7.981740896759087E-06</v>
      </c>
      <c r="J4" s="2">
        <f t="shared" si="1"/>
        <v>0.00028696320557839594</v>
      </c>
      <c r="K4">
        <v>30.97</v>
      </c>
      <c r="L4">
        <v>0.755</v>
      </c>
    </row>
    <row r="5" spans="1:12" ht="12.75">
      <c r="A5" t="s">
        <v>51</v>
      </c>
      <c r="B5" t="s">
        <v>12</v>
      </c>
      <c r="C5" t="s">
        <v>2</v>
      </c>
      <c r="D5" t="s">
        <v>48</v>
      </c>
      <c r="E5">
        <v>0.87</v>
      </c>
      <c r="F5">
        <v>0.9009999999999999</v>
      </c>
      <c r="G5">
        <v>37.37</v>
      </c>
      <c r="H5">
        <f t="shared" si="0"/>
        <v>3.753516183901204E-11</v>
      </c>
      <c r="I5">
        <v>4.5432251705932555E-06</v>
      </c>
      <c r="J5" s="2">
        <f t="shared" si="1"/>
        <v>8.26178770138102E-06</v>
      </c>
      <c r="K5">
        <v>37.37</v>
      </c>
      <c r="L5">
        <v>0.87</v>
      </c>
    </row>
    <row r="6" spans="1:12" ht="12.75">
      <c r="A6" t="s">
        <v>52</v>
      </c>
      <c r="B6" t="s">
        <v>12</v>
      </c>
      <c r="C6" t="s">
        <v>2</v>
      </c>
      <c r="D6" t="s">
        <v>48</v>
      </c>
      <c r="E6">
        <v>0.775</v>
      </c>
      <c r="F6">
        <v>0.9009999999999999</v>
      </c>
      <c r="G6">
        <v>32.36</v>
      </c>
      <c r="H6">
        <f t="shared" si="0"/>
        <v>9.378614787527013E-10</v>
      </c>
      <c r="I6">
        <v>1.4576098743762474E-06</v>
      </c>
      <c r="J6" s="2">
        <f t="shared" si="1"/>
        <v>0.0006434242078347875</v>
      </c>
      <c r="K6">
        <v>32.36</v>
      </c>
      <c r="L6">
        <v>0.775</v>
      </c>
    </row>
    <row r="7" spans="1:12" ht="12.75">
      <c r="A7" t="s">
        <v>53</v>
      </c>
      <c r="B7" t="s">
        <v>12</v>
      </c>
      <c r="C7" t="s">
        <v>2</v>
      </c>
      <c r="D7" t="s">
        <v>48</v>
      </c>
      <c r="E7">
        <v>0.93</v>
      </c>
      <c r="F7">
        <v>0.9009999999999999</v>
      </c>
      <c r="G7">
        <v>34.06</v>
      </c>
      <c r="H7">
        <f t="shared" si="0"/>
        <v>3.146799696155083E-10</v>
      </c>
      <c r="I7">
        <v>9.945995022301993E-07</v>
      </c>
      <c r="J7" s="2">
        <f t="shared" si="1"/>
        <v>0.0003163886256828991</v>
      </c>
      <c r="K7">
        <v>34.06</v>
      </c>
      <c r="L7">
        <v>0.93</v>
      </c>
    </row>
    <row r="8" spans="1:12" ht="12.75">
      <c r="A8" t="s">
        <v>54</v>
      </c>
      <c r="B8" t="s">
        <v>12</v>
      </c>
      <c r="C8" t="s">
        <v>2</v>
      </c>
      <c r="D8" t="s">
        <v>48</v>
      </c>
      <c r="E8">
        <v>0.965</v>
      </c>
      <c r="F8">
        <v>0.9009999999999999</v>
      </c>
      <c r="G8">
        <v>34.36</v>
      </c>
      <c r="H8">
        <f t="shared" si="0"/>
        <v>2.5952217035545124E-10</v>
      </c>
      <c r="I8">
        <v>3.653112868076039E-06</v>
      </c>
      <c r="J8" s="2">
        <f t="shared" si="1"/>
        <v>7.104137751214134E-05</v>
      </c>
      <c r="K8">
        <v>34.36</v>
      </c>
      <c r="L8">
        <v>0.965</v>
      </c>
    </row>
    <row r="9" spans="1:12" ht="12.75">
      <c r="A9" t="s">
        <v>55</v>
      </c>
      <c r="B9" t="s">
        <v>12</v>
      </c>
      <c r="C9" t="s">
        <v>2</v>
      </c>
      <c r="D9" t="s">
        <v>48</v>
      </c>
      <c r="E9">
        <v>1.005</v>
      </c>
      <c r="F9">
        <v>0.9009999999999999</v>
      </c>
      <c r="G9">
        <v>31.24</v>
      </c>
      <c r="H9">
        <f t="shared" si="0"/>
        <v>1.9257445130817946E-09</v>
      </c>
      <c r="I9">
        <v>1.2375536236653417E-05</v>
      </c>
      <c r="J9" s="2">
        <f t="shared" si="1"/>
        <v>0.0001556089753410599</v>
      </c>
      <c r="K9">
        <v>31.24</v>
      </c>
      <c r="L9">
        <v>1.005</v>
      </c>
    </row>
    <row r="10" spans="1:12" ht="12.75">
      <c r="A10" t="s">
        <v>56</v>
      </c>
      <c r="B10" t="s">
        <v>12</v>
      </c>
      <c r="C10" t="s">
        <v>57</v>
      </c>
      <c r="D10" t="s">
        <v>48</v>
      </c>
      <c r="E10">
        <v>0.665</v>
      </c>
      <c r="F10">
        <v>0.9009999999999999</v>
      </c>
      <c r="G10">
        <v>38.08</v>
      </c>
      <c r="H10">
        <f t="shared" si="0"/>
        <v>2.3788167605238866E-11</v>
      </c>
      <c r="I10">
        <v>4.5187834364184103E-07</v>
      </c>
      <c r="J10" s="2">
        <f t="shared" si="1"/>
        <v>5.2642858282434926E-05</v>
      </c>
      <c r="K10">
        <v>38.08</v>
      </c>
      <c r="L10">
        <v>0.665</v>
      </c>
    </row>
    <row r="11" spans="1:12" ht="12.75">
      <c r="A11" t="s">
        <v>58</v>
      </c>
      <c r="B11" t="s">
        <v>12</v>
      </c>
      <c r="C11" t="s">
        <v>57</v>
      </c>
      <c r="D11" t="s">
        <v>48</v>
      </c>
      <c r="E11">
        <v>0.93</v>
      </c>
      <c r="F11">
        <v>0.9009999999999999</v>
      </c>
      <c r="G11">
        <v>33.03</v>
      </c>
      <c r="H11">
        <f t="shared" si="0"/>
        <v>6.098467025661119E-10</v>
      </c>
      <c r="I11">
        <v>2.2655401353276473E-06</v>
      </c>
      <c r="J11" s="2">
        <f t="shared" si="1"/>
        <v>0.0002691837999497257</v>
      </c>
      <c r="K11">
        <v>33.03</v>
      </c>
      <c r="L11">
        <v>0.93</v>
      </c>
    </row>
    <row r="12" spans="1:12" ht="12.75">
      <c r="A12" t="s">
        <v>59</v>
      </c>
      <c r="B12" t="s">
        <v>12</v>
      </c>
      <c r="C12" t="s">
        <v>57</v>
      </c>
      <c r="D12" t="s">
        <v>48</v>
      </c>
      <c r="E12">
        <v>0.95</v>
      </c>
      <c r="F12">
        <v>0.9009999999999999</v>
      </c>
      <c r="G12">
        <v>31.86</v>
      </c>
      <c r="H12">
        <f t="shared" si="0"/>
        <v>1.2930929879466933E-09</v>
      </c>
      <c r="I12">
        <v>1.7184931764465246E-05</v>
      </c>
      <c r="J12" s="2">
        <f t="shared" si="1"/>
        <v>7.524574468317251E-05</v>
      </c>
      <c r="K12">
        <v>31.86</v>
      </c>
      <c r="L12">
        <v>0.95</v>
      </c>
    </row>
    <row r="13" spans="1:12" ht="12.75">
      <c r="A13" t="s">
        <v>60</v>
      </c>
      <c r="B13" t="s">
        <v>12</v>
      </c>
      <c r="C13" t="s">
        <v>57</v>
      </c>
      <c r="D13" t="s">
        <v>48</v>
      </c>
      <c r="F13">
        <v>0.9009999999999999</v>
      </c>
      <c r="G13">
        <v>0</v>
      </c>
      <c r="J13" s="2"/>
      <c r="K13">
        <v>0</v>
      </c>
      <c r="L13" t="e">
        <v>#VALUE!</v>
      </c>
    </row>
    <row r="14" spans="1:12" ht="12.75">
      <c r="A14" t="s">
        <v>61</v>
      </c>
      <c r="B14" t="s">
        <v>12</v>
      </c>
      <c r="C14" t="s">
        <v>57</v>
      </c>
      <c r="D14" t="s">
        <v>48</v>
      </c>
      <c r="E14">
        <v>0.9</v>
      </c>
      <c r="F14">
        <v>0.9009999999999999</v>
      </c>
      <c r="G14">
        <v>34.31</v>
      </c>
      <c r="H14">
        <f t="shared" si="0"/>
        <v>2.679930740360019E-10</v>
      </c>
      <c r="I14">
        <v>1.7732335922005138E-06</v>
      </c>
      <c r="J14" s="2">
        <f t="shared" si="1"/>
        <v>0.00015113241437267889</v>
      </c>
      <c r="K14">
        <v>34.31</v>
      </c>
      <c r="L14">
        <v>0.9</v>
      </c>
    </row>
    <row r="15" spans="1:12" ht="12.75">
      <c r="A15" t="s">
        <v>62</v>
      </c>
      <c r="B15" t="s">
        <v>12</v>
      </c>
      <c r="C15" t="s">
        <v>57</v>
      </c>
      <c r="D15" t="s">
        <v>48</v>
      </c>
      <c r="E15">
        <v>0.695</v>
      </c>
      <c r="F15">
        <v>0.9009999999999999</v>
      </c>
      <c r="G15">
        <v>38.74</v>
      </c>
      <c r="H15">
        <f t="shared" si="0"/>
        <v>1.5567998914149903E-11</v>
      </c>
      <c r="I15">
        <v>8.276445884640322E-07</v>
      </c>
      <c r="J15" s="2">
        <f t="shared" si="1"/>
        <v>1.881000508085417E-05</v>
      </c>
      <c r="K15">
        <v>38.74</v>
      </c>
      <c r="L15">
        <v>0.695</v>
      </c>
    </row>
    <row r="16" spans="1:12" ht="12.75">
      <c r="A16" t="s">
        <v>63</v>
      </c>
      <c r="B16" t="s">
        <v>12</v>
      </c>
      <c r="C16" t="s">
        <v>57</v>
      </c>
      <c r="D16" t="s">
        <v>48</v>
      </c>
      <c r="E16">
        <v>0.855</v>
      </c>
      <c r="F16">
        <v>0.9009999999999999</v>
      </c>
      <c r="G16">
        <v>37.54</v>
      </c>
      <c r="H16">
        <f t="shared" si="0"/>
        <v>3.3652035072596414E-11</v>
      </c>
      <c r="I16">
        <v>1.2546400304650013E-07</v>
      </c>
      <c r="J16" s="2">
        <f t="shared" si="1"/>
        <v>0.0002682206390316123</v>
      </c>
      <c r="K16">
        <v>37.54</v>
      </c>
      <c r="L16">
        <v>0.855</v>
      </c>
    </row>
    <row r="17" spans="1:12" ht="12.75">
      <c r="A17" t="s">
        <v>64</v>
      </c>
      <c r="B17" t="s">
        <v>12</v>
      </c>
      <c r="C17" t="s">
        <v>57</v>
      </c>
      <c r="D17" t="s">
        <v>48</v>
      </c>
      <c r="E17">
        <v>0.95</v>
      </c>
      <c r="F17">
        <v>0.9009999999999999</v>
      </c>
      <c r="G17">
        <v>34.21</v>
      </c>
      <c r="H17">
        <f t="shared" si="0"/>
        <v>2.85773386937979E-10</v>
      </c>
      <c r="I17">
        <v>1.2070043290087094E-06</v>
      </c>
      <c r="J17" s="2">
        <f t="shared" si="1"/>
        <v>0.00023676252029077597</v>
      </c>
      <c r="K17">
        <v>34.21</v>
      </c>
      <c r="L17">
        <v>0.95</v>
      </c>
    </row>
    <row r="18" spans="1:12" ht="12.75">
      <c r="A18" t="s">
        <v>65</v>
      </c>
      <c r="B18" t="s">
        <v>1</v>
      </c>
      <c r="C18" t="s">
        <v>2</v>
      </c>
      <c r="D18" t="s">
        <v>48</v>
      </c>
      <c r="E18">
        <v>0.97</v>
      </c>
      <c r="F18">
        <v>0.9009999999999999</v>
      </c>
      <c r="G18">
        <v>33.78</v>
      </c>
      <c r="H18">
        <f t="shared" si="0"/>
        <v>3.766900010033901E-10</v>
      </c>
      <c r="I18">
        <v>8.973415905956936E-07</v>
      </c>
      <c r="J18" s="2">
        <f t="shared" si="1"/>
        <v>0.0004197843997772657</v>
      </c>
      <c r="K18">
        <v>33.78</v>
      </c>
      <c r="L18">
        <v>0.97</v>
      </c>
    </row>
    <row r="19" spans="1:12" ht="12.75">
      <c r="A19" t="s">
        <v>66</v>
      </c>
      <c r="B19" t="s">
        <v>1</v>
      </c>
      <c r="C19" t="s">
        <v>2</v>
      </c>
      <c r="D19" t="s">
        <v>48</v>
      </c>
      <c r="F19">
        <v>0.9009999999999999</v>
      </c>
      <c r="G19">
        <v>0</v>
      </c>
      <c r="J19" s="2"/>
      <c r="K19">
        <v>0</v>
      </c>
      <c r="L19" t="e">
        <v>#VALUE!</v>
      </c>
    </row>
    <row r="20" spans="1:12" ht="12.75">
      <c r="A20" t="s">
        <v>67</v>
      </c>
      <c r="B20" t="s">
        <v>1</v>
      </c>
      <c r="C20" t="s">
        <v>2</v>
      </c>
      <c r="D20" t="s">
        <v>48</v>
      </c>
      <c r="E20">
        <v>0.77</v>
      </c>
      <c r="F20">
        <v>0.9009999999999999</v>
      </c>
      <c r="G20">
        <v>37.79</v>
      </c>
      <c r="H20">
        <f t="shared" si="0"/>
        <v>2.8659314851503783E-11</v>
      </c>
      <c r="I20">
        <v>1.0730847889431985E-06</v>
      </c>
      <c r="J20" s="2">
        <f t="shared" si="1"/>
        <v>2.6707409467362046E-05</v>
      </c>
      <c r="K20">
        <v>37.79</v>
      </c>
      <c r="L20">
        <v>0.77</v>
      </c>
    </row>
    <row r="21" spans="1:12" ht="12.75">
      <c r="A21" t="s">
        <v>68</v>
      </c>
      <c r="B21" t="s">
        <v>1</v>
      </c>
      <c r="C21" t="s">
        <v>2</v>
      </c>
      <c r="D21" t="s">
        <v>48</v>
      </c>
      <c r="E21">
        <v>0.99</v>
      </c>
      <c r="F21">
        <v>0.9009999999999999</v>
      </c>
      <c r="G21">
        <v>33.29</v>
      </c>
      <c r="H21">
        <f t="shared" si="0"/>
        <v>5.160423324788003E-10</v>
      </c>
      <c r="I21">
        <v>3.1305989124298773E-06</v>
      </c>
      <c r="J21" s="2">
        <f t="shared" si="1"/>
        <v>0.0001648382136816957</v>
      </c>
      <c r="K21">
        <v>33.29</v>
      </c>
      <c r="L21">
        <v>0.99</v>
      </c>
    </row>
    <row r="22" spans="1:12" ht="12.75">
      <c r="A22" t="s">
        <v>69</v>
      </c>
      <c r="B22" t="s">
        <v>1</v>
      </c>
      <c r="C22" t="s">
        <v>2</v>
      </c>
      <c r="D22" t="s">
        <v>48</v>
      </c>
      <c r="E22">
        <v>0.985</v>
      </c>
      <c r="F22">
        <v>0.9009999999999999</v>
      </c>
      <c r="G22">
        <v>30.5</v>
      </c>
      <c r="H22">
        <f t="shared" si="0"/>
        <v>3.0977433661446303E-09</v>
      </c>
      <c r="I22">
        <v>7.307882129148155E-06</v>
      </c>
      <c r="J22" s="2">
        <f t="shared" si="1"/>
        <v>0.00042389071298632445</v>
      </c>
      <c r="K22">
        <v>30.5</v>
      </c>
      <c r="L22">
        <v>0.985</v>
      </c>
    </row>
    <row r="23" spans="1:12" ht="12.75">
      <c r="A23" t="s">
        <v>70</v>
      </c>
      <c r="B23" t="s">
        <v>1</v>
      </c>
      <c r="C23" t="s">
        <v>2</v>
      </c>
      <c r="D23" t="s">
        <v>48</v>
      </c>
      <c r="E23">
        <v>0.935</v>
      </c>
      <c r="F23">
        <v>0.9009999999999999</v>
      </c>
      <c r="G23">
        <v>35.9</v>
      </c>
      <c r="H23">
        <f t="shared" si="0"/>
        <v>9.650326442900964E-11</v>
      </c>
      <c r="I23">
        <v>1.0730847889432006E-06</v>
      </c>
      <c r="J23" s="2">
        <f t="shared" si="1"/>
        <v>8.99306983225886E-05</v>
      </c>
      <c r="K23">
        <v>35.9</v>
      </c>
      <c r="L23">
        <v>0.935</v>
      </c>
    </row>
    <row r="24" spans="1:12" ht="12.75">
      <c r="A24" t="s">
        <v>71</v>
      </c>
      <c r="B24" t="s">
        <v>1</v>
      </c>
      <c r="C24" t="s">
        <v>2</v>
      </c>
      <c r="D24" t="s">
        <v>48</v>
      </c>
      <c r="E24">
        <v>0.965</v>
      </c>
      <c r="F24">
        <v>0.9009999999999999</v>
      </c>
      <c r="G24">
        <v>32.69</v>
      </c>
      <c r="H24">
        <f t="shared" si="0"/>
        <v>7.587078886726932E-10</v>
      </c>
      <c r="I24">
        <v>3.6352557859955273E-06</v>
      </c>
      <c r="J24" s="2">
        <f t="shared" si="1"/>
        <v>0.00020870825420195803</v>
      </c>
      <c r="K24">
        <v>32.69</v>
      </c>
      <c r="L24">
        <v>0.965</v>
      </c>
    </row>
    <row r="25" spans="1:12" ht="12.75">
      <c r="A25" t="s">
        <v>72</v>
      </c>
      <c r="B25" t="s">
        <v>1</v>
      </c>
      <c r="C25" t="s">
        <v>2</v>
      </c>
      <c r="D25" t="s">
        <v>48</v>
      </c>
      <c r="E25">
        <v>0.97</v>
      </c>
      <c r="F25">
        <v>0.9009999999999999</v>
      </c>
      <c r="G25">
        <v>33.45</v>
      </c>
      <c r="H25">
        <f t="shared" si="0"/>
        <v>4.656377594681929E-10</v>
      </c>
      <c r="I25">
        <v>1.5920158727553149E-06</v>
      </c>
      <c r="J25" s="2">
        <f t="shared" si="1"/>
        <v>0.0002924831136653869</v>
      </c>
      <c r="K25">
        <v>33.45</v>
      </c>
      <c r="L25">
        <v>0.97</v>
      </c>
    </row>
    <row r="26" spans="1:12" ht="12.75">
      <c r="A26" t="s">
        <v>73</v>
      </c>
      <c r="B26" t="s">
        <v>1</v>
      </c>
      <c r="C26" t="s">
        <v>57</v>
      </c>
      <c r="D26" t="s">
        <v>48</v>
      </c>
      <c r="E26">
        <v>0.965</v>
      </c>
      <c r="F26">
        <v>0.9009999999999999</v>
      </c>
      <c r="G26">
        <v>32.17</v>
      </c>
      <c r="H26">
        <f t="shared" si="0"/>
        <v>1.05960817541054E-09</v>
      </c>
      <c r="I26">
        <v>3.9413852935126065E-06</v>
      </c>
      <c r="J26" s="2">
        <f t="shared" si="1"/>
        <v>0.00026884156115227327</v>
      </c>
      <c r="K26">
        <v>32.17</v>
      </c>
      <c r="L26">
        <v>0.965</v>
      </c>
    </row>
    <row r="27" spans="1:12" ht="12.75">
      <c r="A27" t="s">
        <v>74</v>
      </c>
      <c r="B27" t="s">
        <v>1</v>
      </c>
      <c r="C27" t="s">
        <v>57</v>
      </c>
      <c r="D27" t="s">
        <v>48</v>
      </c>
      <c r="E27">
        <v>0.97</v>
      </c>
      <c r="F27">
        <v>0.9009999999999999</v>
      </c>
      <c r="G27">
        <v>33.31</v>
      </c>
      <c r="H27">
        <f t="shared" si="0"/>
        <v>5.094548337424391E-10</v>
      </c>
      <c r="I27">
        <v>2.327428775590335E-06</v>
      </c>
      <c r="J27" s="2">
        <f t="shared" si="1"/>
        <v>0.000218891696745143</v>
      </c>
      <c r="K27">
        <v>33.31</v>
      </c>
      <c r="L27">
        <v>0.97</v>
      </c>
    </row>
    <row r="28" spans="1:12" ht="12.75">
      <c r="A28" t="s">
        <v>75</v>
      </c>
      <c r="B28" t="s">
        <v>1</v>
      </c>
      <c r="C28" t="s">
        <v>57</v>
      </c>
      <c r="D28" t="s">
        <v>48</v>
      </c>
      <c r="E28">
        <v>0.695</v>
      </c>
      <c r="F28">
        <v>0.9009999999999999</v>
      </c>
      <c r="G28">
        <v>38.51</v>
      </c>
      <c r="H28">
        <f t="shared" si="0"/>
        <v>1.8046736593722977E-11</v>
      </c>
      <c r="I28">
        <v>5.170645028087362E-07</v>
      </c>
      <c r="J28" s="2">
        <f t="shared" si="1"/>
        <v>3.490229264567891E-05</v>
      </c>
      <c r="K28">
        <v>38.51</v>
      </c>
      <c r="L28">
        <v>0.695</v>
      </c>
    </row>
    <row r="29" spans="1:12" ht="12.75">
      <c r="A29" t="s">
        <v>76</v>
      </c>
      <c r="B29" t="s">
        <v>1</v>
      </c>
      <c r="C29" t="s">
        <v>57</v>
      </c>
      <c r="D29" t="s">
        <v>48</v>
      </c>
      <c r="E29">
        <v>1.005</v>
      </c>
      <c r="F29">
        <v>0.9009999999999999</v>
      </c>
      <c r="G29">
        <v>35.14</v>
      </c>
      <c r="H29">
        <f t="shared" si="0"/>
        <v>1.5724194723507528E-10</v>
      </c>
      <c r="I29">
        <v>6.25952323665093E-07</v>
      </c>
      <c r="J29" s="2">
        <f t="shared" si="1"/>
        <v>0.000251204351018921</v>
      </c>
      <c r="K29">
        <v>35.14</v>
      </c>
      <c r="L29">
        <v>1.005</v>
      </c>
    </row>
    <row r="30" spans="1:12" ht="12.75">
      <c r="A30" t="s">
        <v>77</v>
      </c>
      <c r="B30" t="s">
        <v>1</v>
      </c>
      <c r="C30" t="s">
        <v>57</v>
      </c>
      <c r="D30" t="s">
        <v>48</v>
      </c>
      <c r="E30">
        <v>1</v>
      </c>
      <c r="F30">
        <v>0.9009999999999999</v>
      </c>
      <c r="G30">
        <v>32.9</v>
      </c>
      <c r="H30">
        <f t="shared" si="0"/>
        <v>6.629615712374517E-10</v>
      </c>
      <c r="I30">
        <v>4.294285607114936E-06</v>
      </c>
      <c r="J30" s="2">
        <f t="shared" si="1"/>
        <v>0.00015438227260409313</v>
      </c>
      <c r="K30">
        <v>32.9</v>
      </c>
      <c r="L30">
        <v>1</v>
      </c>
    </row>
    <row r="31" spans="1:12" ht="12.75">
      <c r="A31" t="s">
        <v>78</v>
      </c>
      <c r="B31" t="s">
        <v>1</v>
      </c>
      <c r="C31" t="s">
        <v>57</v>
      </c>
      <c r="D31" t="s">
        <v>48</v>
      </c>
      <c r="E31">
        <v>0.835</v>
      </c>
      <c r="F31">
        <v>0.9009999999999999</v>
      </c>
      <c r="G31">
        <v>37.03</v>
      </c>
      <c r="H31">
        <f t="shared" si="0"/>
        <v>4.6697347497385736E-11</v>
      </c>
      <c r="I31">
        <v>7.861377648157234E-07</v>
      </c>
      <c r="J31" s="2">
        <f t="shared" si="1"/>
        <v>5.940097217989769E-05</v>
      </c>
      <c r="K31">
        <v>37.03</v>
      </c>
      <c r="L31">
        <v>0.835</v>
      </c>
    </row>
    <row r="32" spans="1:12" ht="12.75">
      <c r="A32" t="s">
        <v>79</v>
      </c>
      <c r="B32" t="s">
        <v>1</v>
      </c>
      <c r="C32" t="s">
        <v>57</v>
      </c>
      <c r="D32" t="s">
        <v>48</v>
      </c>
      <c r="E32">
        <v>0.92</v>
      </c>
      <c r="F32">
        <v>0.9009999999999999</v>
      </c>
      <c r="G32">
        <v>34.16</v>
      </c>
      <c r="H32">
        <f t="shared" si="0"/>
        <v>2.9510114044705716E-10</v>
      </c>
      <c r="I32">
        <v>3.1152959738787664E-06</v>
      </c>
      <c r="J32" s="2">
        <f t="shared" si="1"/>
        <v>9.472651809697399E-05</v>
      </c>
      <c r="K32">
        <v>34.16</v>
      </c>
      <c r="L32">
        <v>0.92</v>
      </c>
    </row>
    <row r="33" spans="1:12" ht="13.5" thickBot="1">
      <c r="A33" t="s">
        <v>80</v>
      </c>
      <c r="B33" t="s">
        <v>1</v>
      </c>
      <c r="C33" t="s">
        <v>57</v>
      </c>
      <c r="D33" t="s">
        <v>48</v>
      </c>
      <c r="E33">
        <v>0.89</v>
      </c>
      <c r="F33">
        <v>0.9009999999999999</v>
      </c>
      <c r="G33">
        <v>34.98</v>
      </c>
      <c r="H33">
        <f t="shared" si="0"/>
        <v>1.7426314675891205E-10</v>
      </c>
      <c r="I33">
        <v>2.1101536301874173E-06</v>
      </c>
      <c r="J33" s="3">
        <f t="shared" si="1"/>
        <v>8.258315615789288E-05</v>
      </c>
      <c r="K33">
        <v>34.98</v>
      </c>
      <c r="L33">
        <v>0.89</v>
      </c>
    </row>
    <row r="35" spans="9:10" ht="12.75">
      <c r="I35" t="s">
        <v>82</v>
      </c>
      <c r="J35">
        <f>AVERAGE(J2:J9)</f>
        <v>0.0002650543849331646</v>
      </c>
    </row>
    <row r="36" spans="9:10" ht="12.75">
      <c r="I36" t="s">
        <v>83</v>
      </c>
      <c r="J36">
        <f>AVERAGE(J10:J17)</f>
        <v>0.00015314256881303635</v>
      </c>
    </row>
    <row r="37" spans="9:10" ht="12.75">
      <c r="I37" t="s">
        <v>84</v>
      </c>
      <c r="J37">
        <f>AVERAGE(J18:J25)</f>
        <v>0.00023233468601465445</v>
      </c>
    </row>
    <row r="38" spans="9:10" ht="12.75">
      <c r="I38" t="s">
        <v>85</v>
      </c>
      <c r="J38">
        <f>AVERAGE(J26:J33)</f>
        <v>0.00014561660257510922</v>
      </c>
    </row>
    <row r="39" spans="9:10" ht="12.75">
      <c r="I39" t="s">
        <v>45</v>
      </c>
      <c r="J39">
        <f>AVERAGE(J2:J17)</f>
        <v>0.00021282887074377141</v>
      </c>
    </row>
    <row r="40" spans="9:10" ht="12.75">
      <c r="I40" t="s">
        <v>44</v>
      </c>
      <c r="J40">
        <f>AVERAGE(J18:J33)</f>
        <v>0.00018608504151356367</v>
      </c>
    </row>
    <row r="41" spans="9:10" ht="12.75">
      <c r="I41" t="s">
        <v>86</v>
      </c>
      <c r="J41">
        <f>(SUM(J2:J9)+SUM(J18:J25))/16</f>
        <v>0.00023417361759799362</v>
      </c>
    </row>
    <row r="42" spans="9:10" ht="12.75">
      <c r="I42" t="s">
        <v>87</v>
      </c>
      <c r="J42">
        <f>(SUM(J10:J17)+SUM(J26:J33))/16</f>
        <v>0.00013980817514325802</v>
      </c>
    </row>
    <row r="50" spans="1:20" ht="12.75">
      <c r="A50" t="s">
        <v>20</v>
      </c>
      <c r="B50" t="s">
        <v>21</v>
      </c>
      <c r="C50" t="s">
        <v>22</v>
      </c>
      <c r="D50" t="s">
        <v>23</v>
      </c>
      <c r="E50" t="s">
        <v>41</v>
      </c>
      <c r="F50" t="s">
        <v>40</v>
      </c>
      <c r="G50" t="s">
        <v>42</v>
      </c>
      <c r="H50" t="s">
        <v>24</v>
      </c>
      <c r="I50" t="s">
        <v>43</v>
      </c>
      <c r="J50" t="s">
        <v>25</v>
      </c>
      <c r="K50" t="s">
        <v>27</v>
      </c>
      <c r="L50" t="s">
        <v>28</v>
      </c>
      <c r="M50" t="s">
        <v>30</v>
      </c>
      <c r="N50" t="s">
        <v>31</v>
      </c>
      <c r="O50" t="s">
        <v>32</v>
      </c>
      <c r="P50" t="s">
        <v>33</v>
      </c>
      <c r="Q50" t="s">
        <v>34</v>
      </c>
      <c r="R50" t="s">
        <v>35</v>
      </c>
      <c r="S50" t="s">
        <v>36</v>
      </c>
      <c r="T50" t="s">
        <v>37</v>
      </c>
    </row>
    <row r="51" spans="1:14" ht="12.75">
      <c r="A51" t="s">
        <v>47</v>
      </c>
      <c r="B51" t="s">
        <v>12</v>
      </c>
      <c r="C51" t="s">
        <v>2</v>
      </c>
      <c r="D51" t="s">
        <v>3</v>
      </c>
      <c r="E51">
        <f>(L51+N51)/2</f>
        <v>0.71</v>
      </c>
      <c r="F51">
        <f>AVERAGE(E51:E82)</f>
        <v>0.77421875</v>
      </c>
      <c r="G51">
        <f>(K51+M51)/2</f>
        <v>36.015</v>
      </c>
      <c r="H51">
        <f>1/((1+F51)^G51)</f>
        <v>1.0764824848825079E-09</v>
      </c>
      <c r="I51">
        <v>2.850741211809771E-06</v>
      </c>
      <c r="J51">
        <f>H51/I51</f>
        <v>0.0003776149446406997</v>
      </c>
      <c r="K51">
        <v>36.37</v>
      </c>
      <c r="L51">
        <v>0.67</v>
      </c>
      <c r="M51">
        <v>35.66</v>
      </c>
      <c r="N51">
        <v>0.75</v>
      </c>
    </row>
    <row r="52" spans="1:14" ht="12.75">
      <c r="A52" t="s">
        <v>49</v>
      </c>
      <c r="B52" t="s">
        <v>12</v>
      </c>
      <c r="C52" t="s">
        <v>2</v>
      </c>
      <c r="D52" t="s">
        <v>3</v>
      </c>
      <c r="E52">
        <f aca="true" t="shared" si="2" ref="E52:E82">(L52+N52)/2</f>
        <v>0.765</v>
      </c>
      <c r="F52">
        <v>0.77421875</v>
      </c>
      <c r="G52">
        <f aca="true" t="shared" si="3" ref="G52:G82">(K52+M52)/2</f>
        <v>35.474999999999994</v>
      </c>
      <c r="H52">
        <f aca="true" t="shared" si="4" ref="H52:H82">1/((1+F52)^G52)</f>
        <v>1.4671375642566798E-09</v>
      </c>
      <c r="I52">
        <v>3.5307270517047876E-06</v>
      </c>
      <c r="J52">
        <f aca="true" t="shared" si="5" ref="J52:J82">H52/I52</f>
        <v>0.00041553412166150944</v>
      </c>
      <c r="K52">
        <v>35.79</v>
      </c>
      <c r="L52">
        <v>0.76</v>
      </c>
      <c r="M52">
        <v>35.16</v>
      </c>
      <c r="N52">
        <v>0.77</v>
      </c>
    </row>
    <row r="53" spans="1:14" ht="12.75">
      <c r="A53" t="s">
        <v>50</v>
      </c>
      <c r="B53" t="s">
        <v>12</v>
      </c>
      <c r="C53" t="s">
        <v>2</v>
      </c>
      <c r="D53" t="s">
        <v>3</v>
      </c>
      <c r="E53">
        <f t="shared" si="2"/>
        <v>0.755</v>
      </c>
      <c r="F53">
        <v>0.77421875</v>
      </c>
      <c r="G53">
        <f t="shared" si="3"/>
        <v>33.775000000000006</v>
      </c>
      <c r="H53">
        <f t="shared" si="4"/>
        <v>3.888508177280194E-09</v>
      </c>
      <c r="I53">
        <v>5.355339881034904E-06</v>
      </c>
      <c r="J53">
        <f t="shared" si="5"/>
        <v>0.0007260992324783597</v>
      </c>
      <c r="K53">
        <v>34.63</v>
      </c>
      <c r="L53">
        <v>0.73</v>
      </c>
      <c r="M53">
        <v>32.92</v>
      </c>
      <c r="N53">
        <v>0.78</v>
      </c>
    </row>
    <row r="54" spans="1:14" ht="12.75">
      <c r="A54" t="s">
        <v>51</v>
      </c>
      <c r="B54" t="s">
        <v>12</v>
      </c>
      <c r="C54" t="s">
        <v>2</v>
      </c>
      <c r="D54" t="s">
        <v>3</v>
      </c>
      <c r="E54">
        <v>0.78</v>
      </c>
      <c r="F54">
        <v>0.77421875</v>
      </c>
      <c r="G54">
        <v>35.31</v>
      </c>
      <c r="H54">
        <f t="shared" si="4"/>
        <v>1.6127127481475424E-09</v>
      </c>
      <c r="I54">
        <v>1.2183646634964933E-06</v>
      </c>
      <c r="J54">
        <f t="shared" si="5"/>
        <v>0.0013236699950894334</v>
      </c>
      <c r="K54">
        <v>35.31</v>
      </c>
      <c r="L54">
        <v>0.78</v>
      </c>
      <c r="M54" t="s">
        <v>81</v>
      </c>
      <c r="N54" t="s">
        <v>81</v>
      </c>
    </row>
    <row r="55" spans="1:14" ht="12.75">
      <c r="A55" t="s">
        <v>52</v>
      </c>
      <c r="B55" t="s">
        <v>12</v>
      </c>
      <c r="C55" t="s">
        <v>2</v>
      </c>
      <c r="D55" t="s">
        <v>3</v>
      </c>
      <c r="E55">
        <f t="shared" si="2"/>
        <v>0.74</v>
      </c>
      <c r="F55">
        <v>0.77421875</v>
      </c>
      <c r="G55">
        <f t="shared" si="3"/>
        <v>36.175</v>
      </c>
      <c r="H55">
        <f t="shared" si="4"/>
        <v>9.821228639941206E-10</v>
      </c>
      <c r="I55">
        <v>1.4962917779131186E-06</v>
      </c>
      <c r="J55">
        <f t="shared" si="5"/>
        <v>0.0006563712228398993</v>
      </c>
      <c r="K55">
        <v>36.43</v>
      </c>
      <c r="L55">
        <v>0.73</v>
      </c>
      <c r="M55">
        <v>35.92</v>
      </c>
      <c r="N55">
        <v>0.75</v>
      </c>
    </row>
    <row r="56" spans="1:14" ht="12.75">
      <c r="A56" t="s">
        <v>53</v>
      </c>
      <c r="B56" t="s">
        <v>12</v>
      </c>
      <c r="C56" t="s">
        <v>2</v>
      </c>
      <c r="D56" t="s">
        <v>3</v>
      </c>
      <c r="E56">
        <f t="shared" si="2"/>
        <v>0.775</v>
      </c>
      <c r="F56">
        <v>0.77421875</v>
      </c>
      <c r="G56">
        <f t="shared" si="3"/>
        <v>36.535</v>
      </c>
      <c r="H56">
        <f t="shared" si="4"/>
        <v>7.989566987103057E-10</v>
      </c>
      <c r="I56">
        <v>2.6645197674320536E-06</v>
      </c>
      <c r="J56">
        <f t="shared" si="5"/>
        <v>0.0002998501675520707</v>
      </c>
      <c r="K56">
        <v>36.99</v>
      </c>
      <c r="L56">
        <v>0.8</v>
      </c>
      <c r="M56">
        <v>36.08</v>
      </c>
      <c r="N56">
        <v>0.75</v>
      </c>
    </row>
    <row r="57" spans="1:14" ht="12.75">
      <c r="A57" t="s">
        <v>54</v>
      </c>
      <c r="B57" t="s">
        <v>12</v>
      </c>
      <c r="C57" t="s">
        <v>2</v>
      </c>
      <c r="D57" t="s">
        <v>3</v>
      </c>
      <c r="E57">
        <f t="shared" si="2"/>
        <v>0.77</v>
      </c>
      <c r="F57">
        <v>0.77421875</v>
      </c>
      <c r="G57">
        <f t="shared" si="3"/>
        <v>37.615</v>
      </c>
      <c r="H57">
        <f t="shared" si="4"/>
        <v>4.3012581113812436E-10</v>
      </c>
      <c r="I57">
        <v>1.496291777913116E-06</v>
      </c>
      <c r="J57">
        <f t="shared" si="5"/>
        <v>0.00028746118737484646</v>
      </c>
      <c r="K57">
        <v>37.71</v>
      </c>
      <c r="L57">
        <v>0.75</v>
      </c>
      <c r="M57">
        <v>37.52</v>
      </c>
      <c r="N57">
        <v>0.79</v>
      </c>
    </row>
    <row r="58" spans="1:14" ht="12.75">
      <c r="A58" t="s">
        <v>55</v>
      </c>
      <c r="B58" t="s">
        <v>12</v>
      </c>
      <c r="C58" t="s">
        <v>2</v>
      </c>
      <c r="D58" t="s">
        <v>3</v>
      </c>
      <c r="E58">
        <f t="shared" si="2"/>
        <v>0.845</v>
      </c>
      <c r="F58">
        <v>0.77421875</v>
      </c>
      <c r="G58">
        <f t="shared" si="3"/>
        <v>32.879999999999995</v>
      </c>
      <c r="H58">
        <f t="shared" si="4"/>
        <v>6.495976257017291E-09</v>
      </c>
      <c r="I58">
        <v>4.192120099183302E-06</v>
      </c>
      <c r="J58">
        <f t="shared" si="5"/>
        <v>0.0015495682621981227</v>
      </c>
      <c r="K58">
        <v>32.87</v>
      </c>
      <c r="L58">
        <v>0.86</v>
      </c>
      <c r="M58">
        <v>32.89</v>
      </c>
      <c r="N58">
        <v>0.83</v>
      </c>
    </row>
    <row r="59" spans="1:14" ht="12.75">
      <c r="A59" t="s">
        <v>56</v>
      </c>
      <c r="B59" t="s">
        <v>12</v>
      </c>
      <c r="C59" t="s">
        <v>57</v>
      </c>
      <c r="D59" t="s">
        <v>3</v>
      </c>
      <c r="E59">
        <f t="shared" si="2"/>
        <v>0.74</v>
      </c>
      <c r="F59">
        <v>0.77421875</v>
      </c>
      <c r="G59">
        <f t="shared" si="3"/>
        <v>36.92</v>
      </c>
      <c r="H59">
        <f t="shared" si="4"/>
        <v>6.407011212252034E-10</v>
      </c>
      <c r="I59">
        <v>4.639188163138442E-06</v>
      </c>
      <c r="J59">
        <f t="shared" si="5"/>
        <v>0.00013810630194222704</v>
      </c>
      <c r="K59">
        <v>38.15</v>
      </c>
      <c r="L59">
        <v>0.71</v>
      </c>
      <c r="M59">
        <v>35.69</v>
      </c>
      <c r="N59">
        <v>0.77</v>
      </c>
    </row>
    <row r="60" spans="1:14" ht="12.75">
      <c r="A60" t="s">
        <v>58</v>
      </c>
      <c r="B60" t="s">
        <v>12</v>
      </c>
      <c r="C60" t="s">
        <v>57</v>
      </c>
      <c r="D60" t="s">
        <v>3</v>
      </c>
      <c r="E60">
        <f t="shared" si="2"/>
        <v>0.8200000000000001</v>
      </c>
      <c r="F60">
        <v>0.77421875</v>
      </c>
      <c r="G60">
        <f t="shared" si="3"/>
        <v>32.81</v>
      </c>
      <c r="H60">
        <f t="shared" si="4"/>
        <v>6.76199632495288E-09</v>
      </c>
      <c r="I60">
        <v>9.014479515998845E-06</v>
      </c>
      <c r="J60">
        <f t="shared" si="5"/>
        <v>0.0007501260957941863</v>
      </c>
      <c r="K60">
        <v>33.63</v>
      </c>
      <c r="L60">
        <v>0.86</v>
      </c>
      <c r="M60">
        <v>31.99</v>
      </c>
      <c r="N60">
        <v>0.78</v>
      </c>
    </row>
    <row r="61" spans="1:14" ht="12.75">
      <c r="A61" t="s">
        <v>59</v>
      </c>
      <c r="B61" t="s">
        <v>12</v>
      </c>
      <c r="C61" t="s">
        <v>57</v>
      </c>
      <c r="D61" t="s">
        <v>3</v>
      </c>
      <c r="E61">
        <f t="shared" si="2"/>
        <v>0.8200000000000001</v>
      </c>
      <c r="F61">
        <v>0.77421875</v>
      </c>
      <c r="G61">
        <f t="shared" si="3"/>
        <v>33.25</v>
      </c>
      <c r="H61">
        <f t="shared" si="4"/>
        <v>5.254262643792486E-09</v>
      </c>
      <c r="I61">
        <v>8.238007683191368E-06</v>
      </c>
      <c r="J61">
        <f t="shared" si="5"/>
        <v>0.0006378074463942486</v>
      </c>
      <c r="K61">
        <v>34.07</v>
      </c>
      <c r="L61">
        <v>0.81</v>
      </c>
      <c r="M61">
        <v>32.43</v>
      </c>
      <c r="N61">
        <v>0.83</v>
      </c>
    </row>
    <row r="62" spans="1:14" ht="12.75">
      <c r="A62" t="s">
        <v>60</v>
      </c>
      <c r="B62" t="s">
        <v>12</v>
      </c>
      <c r="C62" t="s">
        <v>57</v>
      </c>
      <c r="D62" t="s">
        <v>3</v>
      </c>
      <c r="E62">
        <f t="shared" si="2"/>
        <v>0.78</v>
      </c>
      <c r="F62">
        <v>0.77421875</v>
      </c>
      <c r="G62">
        <f t="shared" si="3"/>
        <v>34.435</v>
      </c>
      <c r="H62">
        <f t="shared" si="4"/>
        <v>2.663411606530091E-09</v>
      </c>
      <c r="I62">
        <v>4.110328688547511E-06</v>
      </c>
      <c r="J62">
        <f t="shared" si="5"/>
        <v>0.0006479802002090677</v>
      </c>
      <c r="K62">
        <v>34.72</v>
      </c>
      <c r="L62">
        <v>0.79</v>
      </c>
      <c r="M62">
        <v>34.15</v>
      </c>
      <c r="N62">
        <v>0.77</v>
      </c>
    </row>
    <row r="63" spans="1:14" ht="12.75">
      <c r="A63" t="s">
        <v>61</v>
      </c>
      <c r="B63" t="s">
        <v>12</v>
      </c>
      <c r="C63" t="s">
        <v>57</v>
      </c>
      <c r="D63" t="s">
        <v>3</v>
      </c>
      <c r="E63">
        <f t="shared" si="2"/>
        <v>0.81</v>
      </c>
      <c r="F63">
        <v>0.77421875</v>
      </c>
      <c r="G63">
        <f t="shared" si="3"/>
        <v>36.790000000000006</v>
      </c>
      <c r="H63">
        <f t="shared" si="4"/>
        <v>6.902817880617468E-10</v>
      </c>
      <c r="I63">
        <v>2.8427282290107113E-06</v>
      </c>
      <c r="J63">
        <f t="shared" si="5"/>
        <v>0.0002428237004921042</v>
      </c>
      <c r="K63">
        <v>36.88</v>
      </c>
      <c r="L63">
        <v>0.79</v>
      </c>
      <c r="M63">
        <v>36.7</v>
      </c>
      <c r="N63">
        <v>0.83</v>
      </c>
    </row>
    <row r="64" spans="1:14" ht="12.75">
      <c r="A64" t="s">
        <v>62</v>
      </c>
      <c r="B64" t="s">
        <v>12</v>
      </c>
      <c r="C64" t="s">
        <v>57</v>
      </c>
      <c r="D64" t="s">
        <v>3</v>
      </c>
      <c r="E64">
        <f t="shared" si="2"/>
        <v>0.7350000000000001</v>
      </c>
      <c r="F64">
        <v>0.77421875</v>
      </c>
      <c r="G64">
        <f t="shared" si="3"/>
        <v>37.635000000000005</v>
      </c>
      <c r="H64">
        <f t="shared" si="4"/>
        <v>4.2522164313036274E-10</v>
      </c>
      <c r="I64">
        <v>2.085766192222433E-06</v>
      </c>
      <c r="J64">
        <f t="shared" si="5"/>
        <v>0.00020386831693598362</v>
      </c>
      <c r="K64">
        <v>36.82</v>
      </c>
      <c r="L64">
        <v>0.8</v>
      </c>
      <c r="M64">
        <v>38.45</v>
      </c>
      <c r="N64">
        <v>0.67</v>
      </c>
    </row>
    <row r="65" spans="1:14" ht="12.75">
      <c r="A65" t="s">
        <v>63</v>
      </c>
      <c r="B65" t="s">
        <v>12</v>
      </c>
      <c r="C65" t="s">
        <v>57</v>
      </c>
      <c r="D65" t="s">
        <v>3</v>
      </c>
      <c r="E65">
        <f t="shared" si="2"/>
        <v>0.825</v>
      </c>
      <c r="F65">
        <v>0.77421875</v>
      </c>
      <c r="G65">
        <f t="shared" si="3"/>
        <v>34.86</v>
      </c>
      <c r="H65">
        <f t="shared" si="4"/>
        <v>2.0874219360865152E-09</v>
      </c>
      <c r="I65">
        <v>5.976716642605636E-06</v>
      </c>
      <c r="J65">
        <f t="shared" si="5"/>
        <v>0.00034925897627572207</v>
      </c>
      <c r="K65">
        <v>34.8</v>
      </c>
      <c r="L65">
        <v>0.8</v>
      </c>
      <c r="M65">
        <v>34.92</v>
      </c>
      <c r="N65">
        <v>0.85</v>
      </c>
    </row>
    <row r="66" spans="1:14" ht="12.75">
      <c r="A66" t="s">
        <v>64</v>
      </c>
      <c r="B66" t="s">
        <v>12</v>
      </c>
      <c r="C66" t="s">
        <v>57</v>
      </c>
      <c r="D66" t="s">
        <v>3</v>
      </c>
      <c r="E66">
        <f t="shared" si="2"/>
        <v>0.79</v>
      </c>
      <c r="F66">
        <v>0.77421875</v>
      </c>
      <c r="G66">
        <f t="shared" si="3"/>
        <v>32.595</v>
      </c>
      <c r="H66">
        <f t="shared" si="4"/>
        <v>7.649119939377938E-09</v>
      </c>
      <c r="I66">
        <v>7.549638923324326E-06</v>
      </c>
      <c r="J66">
        <f t="shared" si="5"/>
        <v>0.0010131769236997902</v>
      </c>
      <c r="K66">
        <v>33.01</v>
      </c>
      <c r="L66">
        <v>0.75</v>
      </c>
      <c r="M66">
        <v>32.18</v>
      </c>
      <c r="N66">
        <v>0.83</v>
      </c>
    </row>
    <row r="67" spans="1:14" ht="12.75">
      <c r="A67" t="s">
        <v>65</v>
      </c>
      <c r="B67" t="s">
        <v>1</v>
      </c>
      <c r="C67" t="s">
        <v>2</v>
      </c>
      <c r="D67" t="s">
        <v>3</v>
      </c>
      <c r="E67">
        <f t="shared" si="2"/>
        <v>0.735</v>
      </c>
      <c r="F67">
        <v>0.77421875</v>
      </c>
      <c r="G67">
        <f t="shared" si="3"/>
        <v>35.935</v>
      </c>
      <c r="H67">
        <f t="shared" si="4"/>
        <v>1.1270094071285516E-09</v>
      </c>
      <c r="I67">
        <v>2.9569887346103734E-06</v>
      </c>
      <c r="J67">
        <f t="shared" si="5"/>
        <v>0.00038113415649419156</v>
      </c>
      <c r="K67">
        <v>35.87</v>
      </c>
      <c r="L67">
        <v>0.78</v>
      </c>
      <c r="M67">
        <v>36</v>
      </c>
      <c r="N67">
        <v>0.69</v>
      </c>
    </row>
    <row r="68" spans="1:14" ht="12.75">
      <c r="A68" t="s">
        <v>66</v>
      </c>
      <c r="B68" t="s">
        <v>1</v>
      </c>
      <c r="C68" t="s">
        <v>2</v>
      </c>
      <c r="D68" t="s">
        <v>3</v>
      </c>
      <c r="E68">
        <f t="shared" si="2"/>
        <v>0.785</v>
      </c>
      <c r="F68">
        <v>0.77421875</v>
      </c>
      <c r="G68">
        <f t="shared" si="3"/>
        <v>33.575</v>
      </c>
      <c r="H68">
        <f t="shared" si="4"/>
        <v>4.360983560229235E-09</v>
      </c>
      <c r="I68">
        <v>6.466828176739794E-06</v>
      </c>
      <c r="J68">
        <f t="shared" si="5"/>
        <v>0.0006743620583449294</v>
      </c>
      <c r="K68">
        <v>34.11</v>
      </c>
      <c r="L68">
        <v>0.8</v>
      </c>
      <c r="M68">
        <v>33.04</v>
      </c>
      <c r="N68">
        <v>0.77</v>
      </c>
    </row>
    <row r="69" spans="1:14" ht="12.75">
      <c r="A69" t="s">
        <v>67</v>
      </c>
      <c r="B69" t="s">
        <v>1</v>
      </c>
      <c r="C69" t="s">
        <v>2</v>
      </c>
      <c r="D69" t="s">
        <v>3</v>
      </c>
      <c r="E69">
        <f t="shared" si="2"/>
        <v>0.815</v>
      </c>
      <c r="F69">
        <v>0.77421875</v>
      </c>
      <c r="G69">
        <f t="shared" si="3"/>
        <v>32.51</v>
      </c>
      <c r="H69">
        <f t="shared" si="4"/>
        <v>8.031137838453058E-09</v>
      </c>
      <c r="I69">
        <v>6.061427657298862E-06</v>
      </c>
      <c r="J69">
        <f t="shared" si="5"/>
        <v>0.0013249581274441791</v>
      </c>
      <c r="K69">
        <v>31.73</v>
      </c>
      <c r="L69">
        <v>0.81</v>
      </c>
      <c r="M69">
        <v>33.29</v>
      </c>
      <c r="N69">
        <v>0.82</v>
      </c>
    </row>
    <row r="70" spans="1:14" ht="12.75">
      <c r="A70" t="s">
        <v>68</v>
      </c>
      <c r="B70" t="s">
        <v>1</v>
      </c>
      <c r="C70" t="s">
        <v>2</v>
      </c>
      <c r="D70" t="s">
        <v>3</v>
      </c>
      <c r="E70">
        <f t="shared" si="2"/>
        <v>0.8</v>
      </c>
      <c r="F70">
        <v>0.77421875</v>
      </c>
      <c r="G70">
        <f t="shared" si="3"/>
        <v>33.7</v>
      </c>
      <c r="H70">
        <f t="shared" si="4"/>
        <v>4.05936921581165E-09</v>
      </c>
      <c r="I70">
        <v>3.394296820050439E-06</v>
      </c>
      <c r="J70">
        <f t="shared" si="5"/>
        <v>0.0011959381960447784</v>
      </c>
      <c r="K70">
        <v>34.74</v>
      </c>
      <c r="L70">
        <v>0.79</v>
      </c>
      <c r="M70">
        <v>32.66</v>
      </c>
      <c r="N70">
        <v>0.81</v>
      </c>
    </row>
    <row r="71" spans="1:14" ht="12.75">
      <c r="A71" t="s">
        <v>69</v>
      </c>
      <c r="B71" t="s">
        <v>1</v>
      </c>
      <c r="C71" t="s">
        <v>2</v>
      </c>
      <c r="D71" t="s">
        <v>3</v>
      </c>
      <c r="E71">
        <f t="shared" si="2"/>
        <v>0.74</v>
      </c>
      <c r="F71">
        <v>0.77421875</v>
      </c>
      <c r="G71">
        <f t="shared" si="3"/>
        <v>36.05</v>
      </c>
      <c r="H71">
        <f t="shared" si="4"/>
        <v>1.0550953698226842E-09</v>
      </c>
      <c r="I71">
        <v>5.370435325584226E-06</v>
      </c>
      <c r="J71">
        <f t="shared" si="5"/>
        <v>0.0001964636581314579</v>
      </c>
      <c r="K71">
        <v>36.02</v>
      </c>
      <c r="L71">
        <v>0.73</v>
      </c>
      <c r="M71">
        <v>36.08</v>
      </c>
      <c r="N71">
        <v>0.75</v>
      </c>
    </row>
    <row r="72" spans="1:14" ht="12.75">
      <c r="A72" t="s">
        <v>70</v>
      </c>
      <c r="B72" t="s">
        <v>1</v>
      </c>
      <c r="C72" t="s">
        <v>2</v>
      </c>
      <c r="D72" t="s">
        <v>3</v>
      </c>
      <c r="E72">
        <f t="shared" si="2"/>
        <v>0.76</v>
      </c>
      <c r="F72">
        <v>0.77421875</v>
      </c>
      <c r="G72">
        <f t="shared" si="3"/>
        <v>34.165</v>
      </c>
      <c r="H72">
        <f t="shared" si="4"/>
        <v>3.109354380249544E-09</v>
      </c>
      <c r="I72">
        <v>4.71820383811413E-06</v>
      </c>
      <c r="J72">
        <f t="shared" si="5"/>
        <v>0.0006590123036083909</v>
      </c>
      <c r="K72">
        <v>34.08</v>
      </c>
      <c r="L72">
        <v>0.75</v>
      </c>
      <c r="M72">
        <v>34.25</v>
      </c>
      <c r="N72">
        <v>0.77</v>
      </c>
    </row>
    <row r="73" spans="1:14" ht="12.75">
      <c r="A73" t="s">
        <v>71</v>
      </c>
      <c r="B73" t="s">
        <v>1</v>
      </c>
      <c r="C73" t="s">
        <v>2</v>
      </c>
      <c r="D73" t="s">
        <v>3</v>
      </c>
      <c r="E73">
        <f t="shared" si="2"/>
        <v>0.79</v>
      </c>
      <c r="F73">
        <v>0.77421875</v>
      </c>
      <c r="G73">
        <f t="shared" si="3"/>
        <v>34.785</v>
      </c>
      <c r="H73">
        <f t="shared" si="4"/>
        <v>2.179143250172211E-09</v>
      </c>
      <c r="I73">
        <v>3.0671961174131795E-06</v>
      </c>
      <c r="J73">
        <f t="shared" si="5"/>
        <v>0.0007104675301982525</v>
      </c>
      <c r="K73">
        <v>34.31</v>
      </c>
      <c r="L73">
        <v>0.85</v>
      </c>
      <c r="M73">
        <v>35.26</v>
      </c>
      <c r="N73">
        <v>0.73</v>
      </c>
    </row>
    <row r="74" spans="1:14" ht="12.75">
      <c r="A74" t="s">
        <v>72</v>
      </c>
      <c r="B74" t="s">
        <v>1</v>
      </c>
      <c r="C74" t="s">
        <v>2</v>
      </c>
      <c r="D74" t="s">
        <v>3</v>
      </c>
      <c r="E74">
        <f t="shared" si="2"/>
        <v>0.8049999999999999</v>
      </c>
      <c r="F74">
        <v>0.77421875</v>
      </c>
      <c r="G74">
        <f t="shared" si="3"/>
        <v>35.25</v>
      </c>
      <c r="H74">
        <f t="shared" si="4"/>
        <v>1.669158002115705E-09</v>
      </c>
      <c r="I74">
        <v>6.199469705958897E-06</v>
      </c>
      <c r="J74">
        <f t="shared" si="5"/>
        <v>0.00026924206122199757</v>
      </c>
      <c r="K74">
        <v>34.68</v>
      </c>
      <c r="L74">
        <v>0.86</v>
      </c>
      <c r="M74">
        <v>35.82</v>
      </c>
      <c r="N74">
        <v>0.75</v>
      </c>
    </row>
    <row r="75" spans="1:14" ht="12.75">
      <c r="A75" t="s">
        <v>73</v>
      </c>
      <c r="B75" t="s">
        <v>1</v>
      </c>
      <c r="C75" t="s">
        <v>57</v>
      </c>
      <c r="D75" t="s">
        <v>3</v>
      </c>
      <c r="E75">
        <f t="shared" si="2"/>
        <v>0.765</v>
      </c>
      <c r="F75">
        <v>0.77421875</v>
      </c>
      <c r="G75">
        <f t="shared" si="3"/>
        <v>34.535</v>
      </c>
      <c r="H75">
        <f t="shared" si="4"/>
        <v>2.514997580049543E-09</v>
      </c>
      <c r="I75">
        <v>3.217534627546347E-06</v>
      </c>
      <c r="J75">
        <f t="shared" si="5"/>
        <v>0.0007816536171880922</v>
      </c>
      <c r="K75">
        <v>35.32</v>
      </c>
      <c r="L75">
        <v>0.78</v>
      </c>
      <c r="M75">
        <v>33.75</v>
      </c>
      <c r="N75">
        <v>0.75</v>
      </c>
    </row>
    <row r="76" spans="1:14" ht="12.75">
      <c r="A76" t="s">
        <v>74</v>
      </c>
      <c r="B76" t="s">
        <v>1</v>
      </c>
      <c r="C76" t="s">
        <v>57</v>
      </c>
      <c r="D76" t="s">
        <v>3</v>
      </c>
      <c r="E76">
        <f t="shared" si="2"/>
        <v>0.75</v>
      </c>
      <c r="F76">
        <v>0.77421875</v>
      </c>
      <c r="G76">
        <f t="shared" si="3"/>
        <v>35.849999999999994</v>
      </c>
      <c r="H76">
        <f t="shared" si="4"/>
        <v>1.183295328824295E-09</v>
      </c>
      <c r="I76">
        <v>3.7246951443710583E-06</v>
      </c>
      <c r="J76">
        <f t="shared" si="5"/>
        <v>0.0003176891753443363</v>
      </c>
      <c r="K76">
        <v>35.65</v>
      </c>
      <c r="L76">
        <v>0.79</v>
      </c>
      <c r="M76">
        <v>36.05</v>
      </c>
      <c r="N76">
        <v>0.71</v>
      </c>
    </row>
    <row r="77" spans="1:14" ht="12.75">
      <c r="A77" t="s">
        <v>75</v>
      </c>
      <c r="B77" t="s">
        <v>1</v>
      </c>
      <c r="C77" t="s">
        <v>57</v>
      </c>
      <c r="D77" t="s">
        <v>3</v>
      </c>
      <c r="E77">
        <f t="shared" si="2"/>
        <v>0.8049999999999999</v>
      </c>
      <c r="F77">
        <v>0.77421875</v>
      </c>
      <c r="G77">
        <f t="shared" si="3"/>
        <v>34.66</v>
      </c>
      <c r="H77">
        <f t="shared" si="4"/>
        <v>2.341055317749755E-09</v>
      </c>
      <c r="I77">
        <v>5.761967316601979E-06</v>
      </c>
      <c r="J77">
        <f t="shared" si="5"/>
        <v>0.00040629444582312416</v>
      </c>
      <c r="K77">
        <v>33.81</v>
      </c>
      <c r="L77">
        <v>0.82</v>
      </c>
      <c r="M77">
        <v>35.51</v>
      </c>
      <c r="N77">
        <v>0.79</v>
      </c>
    </row>
    <row r="78" spans="1:14" ht="12.75">
      <c r="A78" t="s">
        <v>76</v>
      </c>
      <c r="B78" t="s">
        <v>1</v>
      </c>
      <c r="C78" t="s">
        <v>57</v>
      </c>
      <c r="D78" t="s">
        <v>3</v>
      </c>
      <c r="E78">
        <f t="shared" si="2"/>
        <v>0.745</v>
      </c>
      <c r="F78">
        <v>0.77421875</v>
      </c>
      <c r="G78">
        <f t="shared" si="3"/>
        <v>37.95</v>
      </c>
      <c r="H78">
        <f t="shared" si="4"/>
        <v>3.5495892831542205E-10</v>
      </c>
      <c r="I78">
        <v>2.634687667389797E-06</v>
      </c>
      <c r="J78">
        <f t="shared" si="5"/>
        <v>0.00013472524000049017</v>
      </c>
      <c r="K78">
        <v>37.27</v>
      </c>
      <c r="L78">
        <v>0.76</v>
      </c>
      <c r="M78">
        <v>38.63</v>
      </c>
      <c r="N78">
        <v>0.73</v>
      </c>
    </row>
    <row r="79" spans="1:14" ht="12.75">
      <c r="A79" t="s">
        <v>77</v>
      </c>
      <c r="B79" t="s">
        <v>1</v>
      </c>
      <c r="C79" t="s">
        <v>57</v>
      </c>
      <c r="D79" t="s">
        <v>3</v>
      </c>
      <c r="E79">
        <f t="shared" si="2"/>
        <v>0.77</v>
      </c>
      <c r="F79">
        <v>0.77421875</v>
      </c>
      <c r="G79">
        <f t="shared" si="3"/>
        <v>33.224999999999994</v>
      </c>
      <c r="H79">
        <f t="shared" si="4"/>
        <v>5.330119637285745E-09</v>
      </c>
      <c r="I79">
        <v>4.360618008050891E-06</v>
      </c>
      <c r="J79">
        <f t="shared" si="5"/>
        <v>0.0012223312446641484</v>
      </c>
      <c r="K79">
        <v>33.29</v>
      </c>
      <c r="L79">
        <v>0.77</v>
      </c>
      <c r="M79">
        <v>33.16</v>
      </c>
      <c r="N79">
        <v>0.77</v>
      </c>
    </row>
    <row r="80" spans="1:14" ht="12.75">
      <c r="A80" t="s">
        <v>78</v>
      </c>
      <c r="B80" t="s">
        <v>1</v>
      </c>
      <c r="C80" t="s">
        <v>57</v>
      </c>
      <c r="D80" t="s">
        <v>3</v>
      </c>
      <c r="E80">
        <f t="shared" si="2"/>
        <v>0.765</v>
      </c>
      <c r="F80">
        <v>0.77421875</v>
      </c>
      <c r="G80">
        <f t="shared" si="3"/>
        <v>36.834999999999994</v>
      </c>
      <c r="H80">
        <f t="shared" si="4"/>
        <v>6.726994815863103E-10</v>
      </c>
      <c r="I80">
        <v>9.298692880636948E-07</v>
      </c>
      <c r="J80">
        <f t="shared" si="5"/>
        <v>0.0007234344549512978</v>
      </c>
      <c r="K80">
        <v>37.05</v>
      </c>
      <c r="L80">
        <v>0.73</v>
      </c>
      <c r="M80">
        <v>36.62</v>
      </c>
      <c r="N80">
        <v>0.8</v>
      </c>
    </row>
    <row r="81" spans="1:14" ht="12.75">
      <c r="A81" t="s">
        <v>79</v>
      </c>
      <c r="B81" t="s">
        <v>1</v>
      </c>
      <c r="C81" t="s">
        <v>57</v>
      </c>
      <c r="D81" t="s">
        <v>3</v>
      </c>
      <c r="E81">
        <f t="shared" si="2"/>
        <v>0.73</v>
      </c>
      <c r="F81">
        <v>0.77421875</v>
      </c>
      <c r="G81">
        <f t="shared" si="3"/>
        <v>33.05</v>
      </c>
      <c r="H81">
        <f t="shared" si="4"/>
        <v>5.892684794797749E-09</v>
      </c>
      <c r="I81">
        <v>8.521020624613866E-06</v>
      </c>
      <c r="J81">
        <f t="shared" si="5"/>
        <v>0.0006915468292349989</v>
      </c>
      <c r="K81">
        <v>32.56</v>
      </c>
      <c r="L81">
        <v>0.77</v>
      </c>
      <c r="M81">
        <v>33.54</v>
      </c>
      <c r="N81">
        <v>0.69</v>
      </c>
    </row>
    <row r="82" spans="1:14" ht="12.75">
      <c r="A82" t="s">
        <v>80</v>
      </c>
      <c r="B82" t="s">
        <v>1</v>
      </c>
      <c r="C82" t="s">
        <v>57</v>
      </c>
      <c r="D82" t="s">
        <v>3</v>
      </c>
      <c r="E82">
        <f t="shared" si="2"/>
        <v>0.755</v>
      </c>
      <c r="F82">
        <v>0.77421875</v>
      </c>
      <c r="G82">
        <f t="shared" si="3"/>
        <v>36.78</v>
      </c>
      <c r="H82">
        <f t="shared" si="4"/>
        <v>6.942509569435564E-10</v>
      </c>
      <c r="I82">
        <v>2.3017144451273015E-06</v>
      </c>
      <c r="J82">
        <f t="shared" si="5"/>
        <v>0.00030162340876526897</v>
      </c>
      <c r="K82">
        <v>36.12</v>
      </c>
      <c r="L82">
        <v>0.77</v>
      </c>
      <c r="M82">
        <v>37.44</v>
      </c>
      <c r="N82">
        <v>0.74</v>
      </c>
    </row>
    <row r="84" spans="9:10" ht="12.75">
      <c r="I84" t="s">
        <v>82</v>
      </c>
      <c r="J84">
        <f>AVERAGE(J51:J58)</f>
        <v>0.0007045211417293677</v>
      </c>
    </row>
    <row r="85" spans="9:10" ht="12.75">
      <c r="I85" t="s">
        <v>83</v>
      </c>
      <c r="J85">
        <f>AVERAGE(J59:J66)</f>
        <v>0.0004978934952179162</v>
      </c>
    </row>
    <row r="86" spans="9:10" ht="12.75">
      <c r="I86" t="s">
        <v>84</v>
      </c>
      <c r="J86">
        <f>AVERAGE(J67:J74)</f>
        <v>0.0006764472614360222</v>
      </c>
    </row>
    <row r="87" spans="9:10" ht="12.75">
      <c r="I87" t="s">
        <v>85</v>
      </c>
      <c r="J87">
        <f>AVERAGE(J75:J82)</f>
        <v>0.0005724123019964696</v>
      </c>
    </row>
    <row r="88" spans="9:10" ht="12.75">
      <c r="I88" t="s">
        <v>45</v>
      </c>
      <c r="J88">
        <f>AVERAGE(J51:J66)</f>
        <v>0.0006012073184736419</v>
      </c>
    </row>
    <row r="89" spans="9:10" ht="12.75">
      <c r="I89" t="s">
        <v>44</v>
      </c>
      <c r="J89">
        <f>AVERAGE(J67:J82)</f>
        <v>0.000624429781716246</v>
      </c>
    </row>
    <row r="90" spans="9:10" ht="12.75">
      <c r="I90" t="s">
        <v>86</v>
      </c>
      <c r="J90">
        <f>(SUM(J51:J58)+SUM(J67:J74))/16</f>
        <v>0.0006904842015826949</v>
      </c>
    </row>
    <row r="91" spans="9:10" ht="12.75">
      <c r="I91" t="s">
        <v>87</v>
      </c>
      <c r="J91">
        <f>(SUM(J59:J66)+SUM(J75:J82))/16</f>
        <v>0.0005351528986071929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91"/>
  <sheetViews>
    <sheetView tabSelected="1" workbookViewId="0" topLeftCell="A13">
      <selection activeCell="J88" sqref="J88:J91"/>
    </sheetView>
  </sheetViews>
  <sheetFormatPr defaultColWidth="11.00390625" defaultRowHeight="12.75"/>
  <cols>
    <col min="8" max="8" width="12.00390625" style="0" bestFit="1" customWidth="1"/>
  </cols>
  <sheetData>
    <row r="1" spans="1:20" ht="12.75">
      <c r="A1" t="s">
        <v>20</v>
      </c>
      <c r="B1" t="s">
        <v>21</v>
      </c>
      <c r="C1" t="s">
        <v>22</v>
      </c>
      <c r="D1" t="s">
        <v>23</v>
      </c>
      <c r="E1" t="s">
        <v>41</v>
      </c>
      <c r="F1" t="s">
        <v>40</v>
      </c>
      <c r="G1" t="s">
        <v>42</v>
      </c>
      <c r="H1" t="s">
        <v>24</v>
      </c>
      <c r="I1" t="s">
        <v>43</v>
      </c>
      <c r="J1" t="s">
        <v>25</v>
      </c>
      <c r="K1" t="s">
        <v>27</v>
      </c>
      <c r="L1" t="s">
        <v>28</v>
      </c>
      <c r="M1" t="s">
        <v>30</v>
      </c>
      <c r="N1" t="s">
        <v>31</v>
      </c>
      <c r="O1" t="s">
        <v>32</v>
      </c>
      <c r="P1" t="s">
        <v>33</v>
      </c>
      <c r="Q1" t="s">
        <v>34</v>
      </c>
      <c r="R1" t="s">
        <v>35</v>
      </c>
      <c r="S1" t="s">
        <v>36</v>
      </c>
      <c r="T1" t="s">
        <v>37</v>
      </c>
    </row>
    <row r="2" spans="1:14" ht="12.75">
      <c r="A2" t="s">
        <v>47</v>
      </c>
      <c r="B2" t="s">
        <v>12</v>
      </c>
      <c r="C2" t="s">
        <v>2</v>
      </c>
      <c r="D2" t="s">
        <v>48</v>
      </c>
      <c r="E2">
        <f>(L2+N2)/2</f>
        <v>0.73</v>
      </c>
      <c r="F2">
        <f>AVERAGE(E2:E33)</f>
        <v>0.77171875</v>
      </c>
      <c r="G2">
        <f>(K2+M2)/2</f>
        <v>32.575</v>
      </c>
      <c r="H2">
        <f>1/((1+F2)^G2)</f>
        <v>8.101025492013835E-09</v>
      </c>
      <c r="I2">
        <v>9.401018366679582E-07</v>
      </c>
      <c r="J2">
        <f>H2/I2</f>
        <v>0.008617178667288465</v>
      </c>
      <c r="K2">
        <v>32.85</v>
      </c>
      <c r="L2">
        <v>0.71</v>
      </c>
      <c r="M2">
        <v>32.3</v>
      </c>
      <c r="N2">
        <v>0.75</v>
      </c>
    </row>
    <row r="3" spans="1:14" ht="12.75">
      <c r="A3" t="s">
        <v>49</v>
      </c>
      <c r="B3" t="s">
        <v>12</v>
      </c>
      <c r="C3" t="s">
        <v>2</v>
      </c>
      <c r="D3" t="s">
        <v>48</v>
      </c>
      <c r="E3">
        <f aca="true" t="shared" si="0" ref="E3:E33">(L3+N3)/2</f>
        <v>0.76</v>
      </c>
      <c r="F3">
        <v>0.77171875</v>
      </c>
      <c r="G3">
        <f aca="true" t="shared" si="1" ref="G3:G33">(K3+M3)/2</f>
        <v>32.239999999999995</v>
      </c>
      <c r="H3">
        <f aca="true" t="shared" si="2" ref="H3:H33">1/((1+F3)^G3)</f>
        <v>9.811880506560605E-09</v>
      </c>
      <c r="I3">
        <v>4.644519437021584E-06</v>
      </c>
      <c r="J3">
        <f aca="true" t="shared" si="3" ref="J3:J33">H3/I3</f>
        <v>0.002112571739575434</v>
      </c>
      <c r="K3">
        <v>32.43</v>
      </c>
      <c r="L3">
        <v>0.75</v>
      </c>
      <c r="M3">
        <v>32.05</v>
      </c>
      <c r="N3">
        <v>0.77</v>
      </c>
    </row>
    <row r="4" spans="1:14" ht="12.75">
      <c r="A4" t="s">
        <v>50</v>
      </c>
      <c r="B4" t="s">
        <v>12</v>
      </c>
      <c r="C4" t="s">
        <v>2</v>
      </c>
      <c r="D4" t="s">
        <v>48</v>
      </c>
      <c r="E4">
        <f t="shared" si="0"/>
        <v>0.8</v>
      </c>
      <c r="F4">
        <v>0.77171875</v>
      </c>
      <c r="G4">
        <f t="shared" si="1"/>
        <v>31.185000000000002</v>
      </c>
      <c r="H4">
        <f t="shared" si="2"/>
        <v>1.793943433656962E-08</v>
      </c>
      <c r="I4">
        <v>7.981740896759087E-06</v>
      </c>
      <c r="J4">
        <f t="shared" si="3"/>
        <v>0.002247559093762836</v>
      </c>
      <c r="K4">
        <v>31.42</v>
      </c>
      <c r="L4">
        <v>0.74</v>
      </c>
      <c r="M4">
        <v>30.95</v>
      </c>
      <c r="N4">
        <v>0.86</v>
      </c>
    </row>
    <row r="5" spans="1:14" ht="12.75">
      <c r="A5" t="s">
        <v>51</v>
      </c>
      <c r="B5" t="s">
        <v>12</v>
      </c>
      <c r="C5" t="s">
        <v>2</v>
      </c>
      <c r="D5" t="s">
        <v>48</v>
      </c>
      <c r="E5">
        <f t="shared" si="0"/>
        <v>0.72</v>
      </c>
      <c r="F5">
        <v>0.77171875</v>
      </c>
      <c r="G5">
        <f t="shared" si="1"/>
        <v>34.019999999999996</v>
      </c>
      <c r="H5">
        <f t="shared" si="2"/>
        <v>3.5449453128810637E-09</v>
      </c>
      <c r="I5">
        <v>4.5432251705932555E-06</v>
      </c>
      <c r="J5">
        <f t="shared" si="3"/>
        <v>0.0007802706623097361</v>
      </c>
      <c r="K5">
        <v>34.22</v>
      </c>
      <c r="L5">
        <v>0.67</v>
      </c>
      <c r="M5">
        <v>33.82</v>
      </c>
      <c r="N5">
        <v>0.77</v>
      </c>
    </row>
    <row r="6" spans="1:14" ht="12.75">
      <c r="A6" t="s">
        <v>52</v>
      </c>
      <c r="B6" t="s">
        <v>12</v>
      </c>
      <c r="C6" t="s">
        <v>2</v>
      </c>
      <c r="D6" t="s">
        <v>48</v>
      </c>
      <c r="E6">
        <f t="shared" si="0"/>
        <v>0.7649999999999999</v>
      </c>
      <c r="F6">
        <v>0.77171875</v>
      </c>
      <c r="G6">
        <f t="shared" si="1"/>
        <v>30.975</v>
      </c>
      <c r="H6">
        <f t="shared" si="2"/>
        <v>2.0228871186084513E-08</v>
      </c>
      <c r="I6">
        <v>1.4576098743762474E-06</v>
      </c>
      <c r="J6">
        <f t="shared" si="3"/>
        <v>0.013878110694564978</v>
      </c>
      <c r="K6">
        <v>31.26</v>
      </c>
      <c r="L6">
        <v>0.71</v>
      </c>
      <c r="M6">
        <v>30.69</v>
      </c>
      <c r="N6">
        <v>0.82</v>
      </c>
    </row>
    <row r="7" spans="1:14" ht="12.75">
      <c r="A7" t="s">
        <v>53</v>
      </c>
      <c r="B7" t="s">
        <v>12</v>
      </c>
      <c r="C7" t="s">
        <v>2</v>
      </c>
      <c r="D7" t="s">
        <v>48</v>
      </c>
      <c r="E7">
        <f t="shared" si="0"/>
        <v>0.72</v>
      </c>
      <c r="F7">
        <v>0.77171875</v>
      </c>
      <c r="G7">
        <f t="shared" si="1"/>
        <v>34.51</v>
      </c>
      <c r="H7">
        <f t="shared" si="2"/>
        <v>2.678527422276913E-09</v>
      </c>
      <c r="I7">
        <v>9.945995022301993E-07</v>
      </c>
      <c r="J7">
        <f t="shared" si="3"/>
        <v>0.0026930713480861667</v>
      </c>
      <c r="K7">
        <v>34.8</v>
      </c>
      <c r="L7">
        <v>0.75</v>
      </c>
      <c r="M7">
        <v>34.22</v>
      </c>
      <c r="N7">
        <v>0.69</v>
      </c>
    </row>
    <row r="8" spans="1:14" ht="12.75">
      <c r="A8" t="s">
        <v>54</v>
      </c>
      <c r="B8" t="s">
        <v>12</v>
      </c>
      <c r="C8" t="s">
        <v>2</v>
      </c>
      <c r="D8" t="s">
        <v>48</v>
      </c>
      <c r="E8">
        <f t="shared" si="0"/>
        <v>0.825</v>
      </c>
      <c r="F8">
        <v>0.77171875</v>
      </c>
      <c r="G8">
        <f t="shared" si="1"/>
        <v>31.895</v>
      </c>
      <c r="H8">
        <f t="shared" si="2"/>
        <v>1.1952216467632545E-08</v>
      </c>
      <c r="I8">
        <v>3.653112868076039E-06</v>
      </c>
      <c r="J8">
        <f t="shared" si="3"/>
        <v>0.0032717895392942896</v>
      </c>
      <c r="K8">
        <v>31.9</v>
      </c>
      <c r="L8">
        <v>0.82</v>
      </c>
      <c r="M8">
        <v>31.89</v>
      </c>
      <c r="N8">
        <v>0.83</v>
      </c>
    </row>
    <row r="9" spans="1:14" ht="12.75">
      <c r="A9" t="s">
        <v>55</v>
      </c>
      <c r="B9" t="s">
        <v>12</v>
      </c>
      <c r="C9" t="s">
        <v>2</v>
      </c>
      <c r="D9" t="s">
        <v>48</v>
      </c>
      <c r="E9">
        <f t="shared" si="0"/>
        <v>0.755</v>
      </c>
      <c r="F9">
        <v>0.77171875</v>
      </c>
      <c r="G9">
        <f t="shared" si="1"/>
        <v>31.4</v>
      </c>
      <c r="H9">
        <f t="shared" si="2"/>
        <v>1.5863677299902727E-08</v>
      </c>
      <c r="I9">
        <v>1.2375536236653417E-05</v>
      </c>
      <c r="J9">
        <f t="shared" si="3"/>
        <v>0.0012818577713762625</v>
      </c>
      <c r="K9">
        <v>31.59</v>
      </c>
      <c r="L9">
        <v>0.76</v>
      </c>
      <c r="M9">
        <v>31.21</v>
      </c>
      <c r="N9">
        <v>0.75</v>
      </c>
    </row>
    <row r="10" spans="1:14" ht="12.75">
      <c r="A10" t="s">
        <v>56</v>
      </c>
      <c r="B10" t="s">
        <v>12</v>
      </c>
      <c r="C10" t="s">
        <v>57</v>
      </c>
      <c r="D10" t="s">
        <v>48</v>
      </c>
      <c r="E10">
        <f t="shared" si="0"/>
        <v>0.79</v>
      </c>
      <c r="F10">
        <v>0.77171875</v>
      </c>
      <c r="G10">
        <f t="shared" si="1"/>
        <v>34.805</v>
      </c>
      <c r="H10">
        <f t="shared" si="2"/>
        <v>2.2626617565078375E-09</v>
      </c>
      <c r="I10">
        <v>4.5187834364184103E-07</v>
      </c>
      <c r="J10">
        <f t="shared" si="3"/>
        <v>0.005007236545731044</v>
      </c>
      <c r="K10">
        <v>34.68</v>
      </c>
      <c r="L10">
        <v>0.78</v>
      </c>
      <c r="M10">
        <v>34.93</v>
      </c>
      <c r="N10">
        <v>0.8</v>
      </c>
    </row>
    <row r="11" spans="1:14" ht="12.75">
      <c r="A11" t="s">
        <v>58</v>
      </c>
      <c r="B11" t="s">
        <v>12</v>
      </c>
      <c r="C11" t="s">
        <v>57</v>
      </c>
      <c r="D11" t="s">
        <v>48</v>
      </c>
      <c r="E11">
        <f t="shared" si="0"/>
        <v>0.815</v>
      </c>
      <c r="F11">
        <v>0.77171875</v>
      </c>
      <c r="G11">
        <f t="shared" si="1"/>
        <v>32.105000000000004</v>
      </c>
      <c r="H11">
        <f t="shared" si="2"/>
        <v>1.0599504071441088E-08</v>
      </c>
      <c r="I11">
        <v>2.2655401353276473E-06</v>
      </c>
      <c r="J11">
        <f t="shared" si="3"/>
        <v>0.004678577044898904</v>
      </c>
      <c r="K11">
        <v>32.49</v>
      </c>
      <c r="L11">
        <v>0.79</v>
      </c>
      <c r="M11">
        <v>31.72</v>
      </c>
      <c r="N11">
        <v>0.84</v>
      </c>
    </row>
    <row r="12" spans="1:14" ht="12.75">
      <c r="A12" t="s">
        <v>59</v>
      </c>
      <c r="B12" t="s">
        <v>12</v>
      </c>
      <c r="C12" t="s">
        <v>57</v>
      </c>
      <c r="D12" t="s">
        <v>48</v>
      </c>
      <c r="E12">
        <f t="shared" si="0"/>
        <v>0.7949999999999999</v>
      </c>
      <c r="F12">
        <v>0.77171875</v>
      </c>
      <c r="G12">
        <f t="shared" si="1"/>
        <v>29.98</v>
      </c>
      <c r="H12">
        <f t="shared" si="2"/>
        <v>3.57375236935474E-08</v>
      </c>
      <c r="I12">
        <v>1.7184931764465246E-05</v>
      </c>
      <c r="J12">
        <f t="shared" si="3"/>
        <v>0.0020795848469672097</v>
      </c>
      <c r="K12">
        <v>30.27</v>
      </c>
      <c r="L12">
        <v>0.75</v>
      </c>
      <c r="M12">
        <v>29.69</v>
      </c>
      <c r="N12">
        <v>0.84</v>
      </c>
    </row>
    <row r="13" spans="1:14" ht="12.75">
      <c r="A13" t="s">
        <v>60</v>
      </c>
      <c r="B13" t="s">
        <v>12</v>
      </c>
      <c r="C13" t="s">
        <v>57</v>
      </c>
      <c r="D13" t="s">
        <v>48</v>
      </c>
      <c r="E13">
        <f t="shared" si="0"/>
        <v>0.8</v>
      </c>
      <c r="F13">
        <v>0.77171875</v>
      </c>
      <c r="G13">
        <f t="shared" si="1"/>
        <v>32.325</v>
      </c>
      <c r="H13">
        <f t="shared" si="2"/>
        <v>9.346277986837466E-09</v>
      </c>
      <c r="I13">
        <v>4.937899394481993E-06</v>
      </c>
      <c r="J13">
        <f t="shared" si="3"/>
        <v>0.001892763954907982</v>
      </c>
      <c r="K13">
        <v>32.58</v>
      </c>
      <c r="L13">
        <v>0.81</v>
      </c>
      <c r="M13">
        <v>32.07</v>
      </c>
      <c r="N13">
        <v>0.79</v>
      </c>
    </row>
    <row r="14" spans="1:14" ht="12.75">
      <c r="A14" t="s">
        <v>61</v>
      </c>
      <c r="B14" t="s">
        <v>12</v>
      </c>
      <c r="C14" t="s">
        <v>57</v>
      </c>
      <c r="D14" t="s">
        <v>48</v>
      </c>
      <c r="E14">
        <f t="shared" si="0"/>
        <v>0.81</v>
      </c>
      <c r="F14">
        <v>0.77171875</v>
      </c>
      <c r="G14">
        <f t="shared" si="1"/>
        <v>33.474999999999994</v>
      </c>
      <c r="H14">
        <f t="shared" si="2"/>
        <v>4.841553058221468E-09</v>
      </c>
      <c r="I14">
        <v>1.7732335922005138E-06</v>
      </c>
      <c r="J14">
        <f t="shared" si="3"/>
        <v>0.0027303526616666955</v>
      </c>
      <c r="K14">
        <v>33.65</v>
      </c>
      <c r="L14">
        <v>0.8</v>
      </c>
      <c r="M14">
        <v>33.3</v>
      </c>
      <c r="N14">
        <v>0.82</v>
      </c>
    </row>
    <row r="15" spans="1:14" ht="12.75">
      <c r="A15" t="s">
        <v>62</v>
      </c>
      <c r="B15" t="s">
        <v>12</v>
      </c>
      <c r="C15" t="s">
        <v>57</v>
      </c>
      <c r="D15" t="s">
        <v>48</v>
      </c>
      <c r="E15">
        <f t="shared" si="0"/>
        <v>0.755</v>
      </c>
      <c r="F15">
        <v>0.77171875</v>
      </c>
      <c r="G15">
        <f t="shared" si="1"/>
        <v>34.33</v>
      </c>
      <c r="H15">
        <f t="shared" si="2"/>
        <v>2.968979217489108E-09</v>
      </c>
      <c r="I15">
        <v>8.276445884640322E-07</v>
      </c>
      <c r="J15">
        <f t="shared" si="3"/>
        <v>0.0035872634931366247</v>
      </c>
      <c r="K15">
        <v>34.75</v>
      </c>
      <c r="L15">
        <v>0.72</v>
      </c>
      <c r="M15">
        <v>33.91</v>
      </c>
      <c r="N15">
        <v>0.79</v>
      </c>
    </row>
    <row r="16" spans="1:14" ht="12.75">
      <c r="A16" t="s">
        <v>63</v>
      </c>
      <c r="B16" t="s">
        <v>12</v>
      </c>
      <c r="C16" t="s">
        <v>57</v>
      </c>
      <c r="D16" t="s">
        <v>48</v>
      </c>
      <c r="E16">
        <f t="shared" si="0"/>
        <v>0.76</v>
      </c>
      <c r="F16">
        <v>0.77171875</v>
      </c>
      <c r="G16">
        <f t="shared" si="1"/>
        <v>35.99</v>
      </c>
      <c r="H16">
        <f t="shared" si="2"/>
        <v>1.1488724644239038E-09</v>
      </c>
      <c r="I16">
        <v>1.2546400304650013E-07</v>
      </c>
      <c r="J16">
        <f t="shared" si="3"/>
        <v>0.009156988749977175</v>
      </c>
      <c r="K16">
        <v>36.14</v>
      </c>
      <c r="L16">
        <v>0.73</v>
      </c>
      <c r="M16">
        <v>35.84</v>
      </c>
      <c r="N16">
        <v>0.79</v>
      </c>
    </row>
    <row r="17" spans="1:14" ht="12.75">
      <c r="A17" t="s">
        <v>64</v>
      </c>
      <c r="B17" t="s">
        <v>12</v>
      </c>
      <c r="C17" t="s">
        <v>57</v>
      </c>
      <c r="D17" t="s">
        <v>48</v>
      </c>
      <c r="E17">
        <f t="shared" si="0"/>
        <v>0.6799999999999999</v>
      </c>
      <c r="F17">
        <v>0.77171875</v>
      </c>
      <c r="G17">
        <f t="shared" si="1"/>
        <v>35.96</v>
      </c>
      <c r="H17">
        <f t="shared" si="2"/>
        <v>1.1687554904309034E-09</v>
      </c>
      <c r="I17">
        <v>1.2070043290087094E-06</v>
      </c>
      <c r="J17">
        <f t="shared" si="3"/>
        <v>0.0009683109350492395</v>
      </c>
      <c r="K17">
        <v>36.34</v>
      </c>
      <c r="L17">
        <v>0.65</v>
      </c>
      <c r="M17">
        <v>35.58</v>
      </c>
      <c r="N17">
        <v>0.71</v>
      </c>
    </row>
    <row r="18" spans="1:14" ht="12.75">
      <c r="A18" t="s">
        <v>65</v>
      </c>
      <c r="B18" t="s">
        <v>1</v>
      </c>
      <c r="C18" t="s">
        <v>2</v>
      </c>
      <c r="D18" t="s">
        <v>48</v>
      </c>
      <c r="E18">
        <f t="shared" si="0"/>
        <v>0.805</v>
      </c>
      <c r="F18">
        <v>0.77171875</v>
      </c>
      <c r="G18">
        <f t="shared" si="1"/>
        <v>33.875</v>
      </c>
      <c r="H18">
        <f t="shared" si="2"/>
        <v>3.851472338606817E-09</v>
      </c>
      <c r="I18">
        <v>8.973415905956936E-07</v>
      </c>
      <c r="J18">
        <f t="shared" si="3"/>
        <v>0.004292091639316579</v>
      </c>
      <c r="K18">
        <v>33.82</v>
      </c>
      <c r="L18">
        <v>0.8</v>
      </c>
      <c r="M18">
        <v>33.93</v>
      </c>
      <c r="N18">
        <v>0.81</v>
      </c>
    </row>
    <row r="19" spans="1:14" ht="12.75">
      <c r="A19" t="s">
        <v>66</v>
      </c>
      <c r="B19" t="s">
        <v>1</v>
      </c>
      <c r="C19" t="s">
        <v>2</v>
      </c>
      <c r="D19" t="s">
        <v>48</v>
      </c>
      <c r="E19">
        <f t="shared" si="0"/>
        <v>0.7749999999999999</v>
      </c>
      <c r="F19">
        <v>0.77171875</v>
      </c>
      <c r="G19">
        <f t="shared" si="1"/>
        <v>29.875</v>
      </c>
      <c r="H19">
        <f t="shared" si="2"/>
        <v>3.794948689899416E-08</v>
      </c>
      <c r="I19">
        <v>1.1029435753993961E-05</v>
      </c>
      <c r="J19">
        <f t="shared" si="3"/>
        <v>0.003440745995120553</v>
      </c>
      <c r="K19">
        <v>30.1</v>
      </c>
      <c r="L19">
        <v>0.72</v>
      </c>
      <c r="M19">
        <v>29.65</v>
      </c>
      <c r="N19">
        <v>0.83</v>
      </c>
    </row>
    <row r="20" spans="1:14" ht="12.75">
      <c r="A20" t="s">
        <v>67</v>
      </c>
      <c r="B20" t="s">
        <v>1</v>
      </c>
      <c r="C20" t="s">
        <v>2</v>
      </c>
      <c r="D20" t="s">
        <v>48</v>
      </c>
      <c r="E20">
        <f t="shared" si="0"/>
        <v>0.825</v>
      </c>
      <c r="F20">
        <v>0.77171875</v>
      </c>
      <c r="G20">
        <f t="shared" si="1"/>
        <v>33.36</v>
      </c>
      <c r="H20">
        <f t="shared" si="2"/>
        <v>5.1707089817918E-09</v>
      </c>
      <c r="I20">
        <v>1.0730847889431985E-06</v>
      </c>
      <c r="J20">
        <f t="shared" si="3"/>
        <v>0.00481854652593114</v>
      </c>
      <c r="K20">
        <v>33.75</v>
      </c>
      <c r="L20">
        <v>0.8</v>
      </c>
      <c r="M20">
        <v>32.97</v>
      </c>
      <c r="N20">
        <v>0.85</v>
      </c>
    </row>
    <row r="21" spans="1:14" ht="12.75">
      <c r="A21" t="s">
        <v>68</v>
      </c>
      <c r="B21" t="s">
        <v>1</v>
      </c>
      <c r="C21" t="s">
        <v>2</v>
      </c>
      <c r="D21" t="s">
        <v>48</v>
      </c>
      <c r="E21">
        <f t="shared" si="0"/>
        <v>0.765</v>
      </c>
      <c r="F21">
        <v>0.77171875</v>
      </c>
      <c r="G21">
        <f t="shared" si="1"/>
        <v>33.34</v>
      </c>
      <c r="H21">
        <f t="shared" si="2"/>
        <v>5.23019632356948E-09</v>
      </c>
      <c r="I21">
        <v>3.1305989124298773E-06</v>
      </c>
      <c r="J21">
        <f t="shared" si="3"/>
        <v>0.00167066956511205</v>
      </c>
      <c r="K21">
        <v>33.49</v>
      </c>
      <c r="L21">
        <v>0.75</v>
      </c>
      <c r="M21">
        <v>33.19</v>
      </c>
      <c r="N21">
        <v>0.78</v>
      </c>
    </row>
    <row r="22" spans="1:14" ht="12.75">
      <c r="A22" t="s">
        <v>69</v>
      </c>
      <c r="B22" t="s">
        <v>1</v>
      </c>
      <c r="C22" t="s">
        <v>2</v>
      </c>
      <c r="D22" t="s">
        <v>48</v>
      </c>
      <c r="E22">
        <f t="shared" si="0"/>
        <v>0.825</v>
      </c>
      <c r="F22">
        <v>0.77171875</v>
      </c>
      <c r="G22">
        <f t="shared" si="1"/>
        <v>30.705</v>
      </c>
      <c r="H22">
        <f t="shared" si="2"/>
        <v>2.3606860836276078E-08</v>
      </c>
      <c r="I22">
        <v>7.307882129148155E-06</v>
      </c>
      <c r="J22">
        <f t="shared" si="3"/>
        <v>0.0032303286258706827</v>
      </c>
      <c r="K22">
        <v>30.91</v>
      </c>
      <c r="L22">
        <v>0.83</v>
      </c>
      <c r="M22">
        <v>30.5</v>
      </c>
      <c r="N22">
        <v>0.82</v>
      </c>
    </row>
    <row r="23" spans="1:14" ht="12.75">
      <c r="A23" t="s">
        <v>70</v>
      </c>
      <c r="B23" t="s">
        <v>1</v>
      </c>
      <c r="C23" t="s">
        <v>2</v>
      </c>
      <c r="D23" t="s">
        <v>48</v>
      </c>
      <c r="E23">
        <f t="shared" si="0"/>
        <v>0.72</v>
      </c>
      <c r="F23">
        <v>0.77171875</v>
      </c>
      <c r="G23">
        <f t="shared" si="1"/>
        <v>30.835</v>
      </c>
      <c r="H23">
        <f t="shared" si="2"/>
        <v>2.191527467627179E-08</v>
      </c>
      <c r="I23">
        <v>1.0730847889432006E-06</v>
      </c>
      <c r="J23">
        <f t="shared" si="3"/>
        <v>0.020422686913542473</v>
      </c>
      <c r="K23">
        <v>31.26</v>
      </c>
      <c r="L23">
        <v>0.66</v>
      </c>
      <c r="M23">
        <v>30.41</v>
      </c>
      <c r="N23">
        <v>0.78</v>
      </c>
    </row>
    <row r="24" spans="1:14" ht="12.75">
      <c r="A24" t="s">
        <v>71</v>
      </c>
      <c r="B24" t="s">
        <v>1</v>
      </c>
      <c r="C24" t="s">
        <v>2</v>
      </c>
      <c r="D24" t="s">
        <v>48</v>
      </c>
      <c r="E24">
        <f t="shared" si="0"/>
        <v>0.75</v>
      </c>
      <c r="F24">
        <v>0.77171875</v>
      </c>
      <c r="G24">
        <f t="shared" si="1"/>
        <v>32.254999999999995</v>
      </c>
      <c r="H24">
        <f t="shared" si="2"/>
        <v>9.72806197721744E-09</v>
      </c>
      <c r="I24">
        <v>3.6352557859955273E-06</v>
      </c>
      <c r="J24">
        <f t="shared" si="3"/>
        <v>0.002676032320667465</v>
      </c>
      <c r="K24">
        <v>32.47</v>
      </c>
      <c r="L24">
        <v>0.74</v>
      </c>
      <c r="M24">
        <v>32.04</v>
      </c>
      <c r="N24">
        <v>0.76</v>
      </c>
    </row>
    <row r="25" spans="1:14" ht="12.75">
      <c r="A25" t="s">
        <v>72</v>
      </c>
      <c r="B25" t="s">
        <v>1</v>
      </c>
      <c r="C25" t="s">
        <v>2</v>
      </c>
      <c r="D25" t="s">
        <v>48</v>
      </c>
      <c r="E25">
        <f t="shared" si="0"/>
        <v>0.665</v>
      </c>
      <c r="F25">
        <v>0.77171875</v>
      </c>
      <c r="G25">
        <f t="shared" si="1"/>
        <v>33.38</v>
      </c>
      <c r="H25">
        <f t="shared" si="2"/>
        <v>5.111898238675593E-09</v>
      </c>
      <c r="I25">
        <v>1.5920158727553149E-06</v>
      </c>
      <c r="J25">
        <f t="shared" si="3"/>
        <v>0.0032109593416480135</v>
      </c>
      <c r="K25">
        <v>33.56</v>
      </c>
      <c r="L25">
        <v>0.66</v>
      </c>
      <c r="M25">
        <v>33.2</v>
      </c>
      <c r="N25">
        <v>0.67</v>
      </c>
    </row>
    <row r="26" spans="1:14" ht="12.75">
      <c r="A26" t="s">
        <v>73</v>
      </c>
      <c r="B26" t="s">
        <v>1</v>
      </c>
      <c r="C26" t="s">
        <v>57</v>
      </c>
      <c r="D26" t="s">
        <v>48</v>
      </c>
      <c r="E26">
        <f t="shared" si="0"/>
        <v>0.8049999999999999</v>
      </c>
      <c r="F26">
        <v>0.77171875</v>
      </c>
      <c r="G26">
        <f t="shared" si="1"/>
        <v>31.259999999999998</v>
      </c>
      <c r="H26">
        <f t="shared" si="2"/>
        <v>1.7186171299674884E-08</v>
      </c>
      <c r="I26">
        <v>3.9413852935126065E-06</v>
      </c>
      <c r="J26">
        <f t="shared" si="3"/>
        <v>0.004360439292236354</v>
      </c>
      <c r="K26">
        <v>31.53</v>
      </c>
      <c r="L26">
        <v>0.77</v>
      </c>
      <c r="M26">
        <v>30.99</v>
      </c>
      <c r="N26">
        <v>0.84</v>
      </c>
    </row>
    <row r="27" spans="1:14" ht="12.75">
      <c r="A27" t="s">
        <v>74</v>
      </c>
      <c r="B27" t="s">
        <v>1</v>
      </c>
      <c r="C27" t="s">
        <v>57</v>
      </c>
      <c r="D27" t="s">
        <v>48</v>
      </c>
      <c r="E27">
        <f t="shared" si="0"/>
        <v>0.82</v>
      </c>
      <c r="F27">
        <v>0.77171875</v>
      </c>
      <c r="G27">
        <f t="shared" si="1"/>
        <v>33.705</v>
      </c>
      <c r="H27">
        <f t="shared" si="2"/>
        <v>4.2447673869472905E-09</v>
      </c>
      <c r="I27">
        <v>2.327428775590335E-06</v>
      </c>
      <c r="J27">
        <f t="shared" si="3"/>
        <v>0.001823801197040127</v>
      </c>
      <c r="K27">
        <v>33.88</v>
      </c>
      <c r="L27">
        <v>0.82</v>
      </c>
      <c r="M27">
        <v>33.53</v>
      </c>
      <c r="N27">
        <v>0.82</v>
      </c>
    </row>
    <row r="28" spans="1:14" ht="12.75">
      <c r="A28" t="s">
        <v>75</v>
      </c>
      <c r="B28" t="s">
        <v>1</v>
      </c>
      <c r="C28" t="s">
        <v>57</v>
      </c>
      <c r="D28" t="s">
        <v>48</v>
      </c>
      <c r="E28">
        <f t="shared" si="0"/>
        <v>0.78</v>
      </c>
      <c r="F28">
        <v>0.77171875</v>
      </c>
      <c r="G28">
        <f t="shared" si="1"/>
        <v>34.215</v>
      </c>
      <c r="H28">
        <f t="shared" si="2"/>
        <v>3.1708270718122815E-09</v>
      </c>
      <c r="I28">
        <v>5.170645028087362E-07</v>
      </c>
      <c r="J28">
        <f t="shared" si="3"/>
        <v>0.006132362702502477</v>
      </c>
      <c r="K28">
        <v>34.19</v>
      </c>
      <c r="L28">
        <v>0.78</v>
      </c>
      <c r="M28">
        <v>34.24</v>
      </c>
      <c r="N28">
        <v>0.78</v>
      </c>
    </row>
    <row r="29" spans="1:14" ht="12.75">
      <c r="A29" t="s">
        <v>76</v>
      </c>
      <c r="B29" t="s">
        <v>1</v>
      </c>
      <c r="C29" t="s">
        <v>57</v>
      </c>
      <c r="D29" t="s">
        <v>48</v>
      </c>
      <c r="E29">
        <f t="shared" si="0"/>
        <v>0.825</v>
      </c>
      <c r="F29">
        <v>0.77171875</v>
      </c>
      <c r="G29">
        <f t="shared" si="1"/>
        <v>31.62</v>
      </c>
      <c r="H29">
        <f t="shared" si="2"/>
        <v>1.3988044812196155E-08</v>
      </c>
      <c r="I29">
        <v>6.25952323665093E-07</v>
      </c>
      <c r="J29">
        <f t="shared" si="3"/>
        <v>0.02234682144846588</v>
      </c>
      <c r="K29">
        <v>31.85</v>
      </c>
      <c r="L29">
        <v>0.86</v>
      </c>
      <c r="M29">
        <v>31.39</v>
      </c>
      <c r="N29">
        <v>0.79</v>
      </c>
    </row>
    <row r="30" spans="1:14" ht="12.75">
      <c r="A30" t="s">
        <v>77</v>
      </c>
      <c r="B30" t="s">
        <v>1</v>
      </c>
      <c r="C30" t="s">
        <v>57</v>
      </c>
      <c r="D30" t="s">
        <v>48</v>
      </c>
      <c r="E30">
        <f t="shared" si="0"/>
        <v>0.78</v>
      </c>
      <c r="F30">
        <v>0.77171875</v>
      </c>
      <c r="G30">
        <f t="shared" si="1"/>
        <v>31.87</v>
      </c>
      <c r="H30">
        <f t="shared" si="2"/>
        <v>1.2124345944623095E-08</v>
      </c>
      <c r="I30">
        <v>4.294285607114936E-06</v>
      </c>
      <c r="J30">
        <f t="shared" si="3"/>
        <v>0.0028233673895688297</v>
      </c>
      <c r="K30">
        <v>32.09</v>
      </c>
      <c r="L30">
        <v>0.74</v>
      </c>
      <c r="M30">
        <v>31.65</v>
      </c>
      <c r="N30">
        <v>0.82</v>
      </c>
    </row>
    <row r="31" spans="1:14" ht="12.75">
      <c r="A31" t="s">
        <v>78</v>
      </c>
      <c r="B31" t="s">
        <v>1</v>
      </c>
      <c r="C31" t="s">
        <v>57</v>
      </c>
      <c r="D31" t="s">
        <v>48</v>
      </c>
      <c r="E31">
        <f t="shared" si="0"/>
        <v>0.78</v>
      </c>
      <c r="F31">
        <v>0.77171875</v>
      </c>
      <c r="G31">
        <f t="shared" si="1"/>
        <v>31.605</v>
      </c>
      <c r="H31">
        <f t="shared" si="2"/>
        <v>1.4108568031239206E-08</v>
      </c>
      <c r="I31">
        <v>7.861377648157234E-07</v>
      </c>
      <c r="J31">
        <f t="shared" si="3"/>
        <v>0.01794668652579788</v>
      </c>
      <c r="K31">
        <v>31.79</v>
      </c>
      <c r="L31">
        <v>0.81</v>
      </c>
      <c r="M31">
        <v>31.42</v>
      </c>
      <c r="N31">
        <v>0.75</v>
      </c>
    </row>
    <row r="32" spans="1:14" ht="12.75">
      <c r="A32" t="s">
        <v>79</v>
      </c>
      <c r="B32" t="s">
        <v>1</v>
      </c>
      <c r="C32" t="s">
        <v>57</v>
      </c>
      <c r="D32" t="s">
        <v>48</v>
      </c>
      <c r="E32">
        <f t="shared" si="0"/>
        <v>0.74</v>
      </c>
      <c r="F32">
        <v>0.77171875</v>
      </c>
      <c r="G32">
        <f t="shared" si="1"/>
        <v>32.790000000000006</v>
      </c>
      <c r="H32">
        <f t="shared" si="2"/>
        <v>7.163662565525818E-09</v>
      </c>
      <c r="I32">
        <v>3.1152959738787664E-06</v>
      </c>
      <c r="J32">
        <f t="shared" si="3"/>
        <v>0.0022995126708960966</v>
      </c>
      <c r="K32">
        <v>32.95</v>
      </c>
      <c r="L32">
        <v>0.75</v>
      </c>
      <c r="M32">
        <v>32.63</v>
      </c>
      <c r="N32">
        <v>0.73</v>
      </c>
    </row>
    <row r="33" spans="1:14" ht="12.75">
      <c r="A33" t="s">
        <v>80</v>
      </c>
      <c r="B33" t="s">
        <v>1</v>
      </c>
      <c r="C33" t="s">
        <v>57</v>
      </c>
      <c r="D33" t="s">
        <v>48</v>
      </c>
      <c r="E33">
        <f t="shared" si="0"/>
        <v>0.755</v>
      </c>
      <c r="F33">
        <v>0.77171875</v>
      </c>
      <c r="G33">
        <f t="shared" si="1"/>
        <v>31.195</v>
      </c>
      <c r="H33">
        <f t="shared" si="2"/>
        <v>1.783712258524257E-08</v>
      </c>
      <c r="I33">
        <v>2.1101536301874173E-06</v>
      </c>
      <c r="J33">
        <f t="shared" si="3"/>
        <v>0.00845299713256344</v>
      </c>
      <c r="K33">
        <v>31.46</v>
      </c>
      <c r="L33">
        <v>0.7</v>
      </c>
      <c r="M33">
        <v>30.93</v>
      </c>
      <c r="N33">
        <v>0.81</v>
      </c>
    </row>
    <row r="35" spans="9:10" ht="12.75">
      <c r="I35" t="s">
        <v>82</v>
      </c>
      <c r="J35">
        <f>AVERAGE(J2:J9)</f>
        <v>0.004360301189532271</v>
      </c>
    </row>
    <row r="36" spans="9:10" ht="12.75">
      <c r="I36" t="s">
        <v>83</v>
      </c>
      <c r="J36">
        <f>AVERAGE(J10:J17)</f>
        <v>0.003762634779041859</v>
      </c>
    </row>
    <row r="37" spans="9:10" ht="12.75">
      <c r="I37" t="s">
        <v>84</v>
      </c>
      <c r="J37">
        <f>AVERAGE(J18:J25)</f>
        <v>0.00547025761590112</v>
      </c>
    </row>
    <row r="38" spans="9:10" ht="12.75">
      <c r="I38" t="s">
        <v>85</v>
      </c>
      <c r="J38">
        <f>AVERAGE(J26:J33)</f>
        <v>0.008273248544883885</v>
      </c>
    </row>
    <row r="39" spans="9:10" ht="12.75">
      <c r="I39" t="s">
        <v>45</v>
      </c>
      <c r="J39">
        <f>AVERAGE(J2:J17)</f>
        <v>0.004061467984287065</v>
      </c>
    </row>
    <row r="40" spans="9:10" ht="12.75">
      <c r="I40" t="s">
        <v>44</v>
      </c>
      <c r="J40">
        <f>AVERAGE(J18:J33)</f>
        <v>0.006871753080392502</v>
      </c>
    </row>
    <row r="41" spans="9:10" ht="12.75">
      <c r="I41" t="s">
        <v>86</v>
      </c>
      <c r="J41">
        <f>(SUM(J2:J9)+SUM(J18:J25))/16</f>
        <v>0.004915279402716696</v>
      </c>
    </row>
    <row r="42" spans="9:10" ht="12.75">
      <c r="I42" t="s">
        <v>87</v>
      </c>
      <c r="J42">
        <f>(SUM(J10:J17)+SUM(J26:J33))/16</f>
        <v>0.006017941661962872</v>
      </c>
    </row>
    <row r="50" spans="1:20" ht="12.75">
      <c r="A50" t="s">
        <v>20</v>
      </c>
      <c r="B50" t="s">
        <v>21</v>
      </c>
      <c r="C50" t="s">
        <v>22</v>
      </c>
      <c r="D50" t="s">
        <v>23</v>
      </c>
      <c r="E50" t="s">
        <v>41</v>
      </c>
      <c r="F50" t="s">
        <v>40</v>
      </c>
      <c r="G50" t="s">
        <v>42</v>
      </c>
      <c r="H50" t="s">
        <v>24</v>
      </c>
      <c r="I50" t="s">
        <v>43</v>
      </c>
      <c r="J50" t="s">
        <v>25</v>
      </c>
      <c r="K50" t="s">
        <v>27</v>
      </c>
      <c r="L50" t="s">
        <v>28</v>
      </c>
      <c r="M50" t="s">
        <v>30</v>
      </c>
      <c r="N50" t="s">
        <v>31</v>
      </c>
      <c r="O50" t="s">
        <v>32</v>
      </c>
      <c r="P50" t="s">
        <v>33</v>
      </c>
      <c r="Q50" t="s">
        <v>34</v>
      </c>
      <c r="R50" t="s">
        <v>35</v>
      </c>
      <c r="S50" t="s">
        <v>36</v>
      </c>
      <c r="T50" t="s">
        <v>37</v>
      </c>
    </row>
    <row r="51" spans="1:14" ht="12.75">
      <c r="A51" t="s">
        <v>47</v>
      </c>
      <c r="B51" t="s">
        <v>12</v>
      </c>
      <c r="C51" t="s">
        <v>2</v>
      </c>
      <c r="D51" t="s">
        <v>3</v>
      </c>
      <c r="E51">
        <f>(L51+N51)/2</f>
        <v>0.6799999999999999</v>
      </c>
      <c r="F51">
        <v>0.821875</v>
      </c>
      <c r="G51">
        <f>(K51+M51)/2</f>
        <v>28.65</v>
      </c>
      <c r="H51">
        <f>1/((1+F51)^G51)</f>
        <v>3.4367091961663695E-08</v>
      </c>
      <c r="I51">
        <v>2.850741211809771E-06</v>
      </c>
      <c r="J51">
        <f>H51/I51</f>
        <v>0.012055493434230747</v>
      </c>
      <c r="K51">
        <v>29.05</v>
      </c>
      <c r="L51">
        <v>0.63</v>
      </c>
      <c r="M51">
        <v>28.25</v>
      </c>
      <c r="N51">
        <v>0.73</v>
      </c>
    </row>
    <row r="52" spans="1:14" ht="12.75">
      <c r="A52" t="s">
        <v>49</v>
      </c>
      <c r="B52" t="s">
        <v>12</v>
      </c>
      <c r="C52" t="s">
        <v>2</v>
      </c>
      <c r="D52" t="s">
        <v>3</v>
      </c>
      <c r="E52">
        <f aca="true" t="shared" si="4" ref="E52:E82">(L52+N52)/2</f>
        <v>0.8200000000000001</v>
      </c>
      <c r="F52">
        <v>0.821875</v>
      </c>
      <c r="G52">
        <f aca="true" t="shared" si="5" ref="G52:G82">(K52+M52)/2</f>
        <v>28.185000000000002</v>
      </c>
      <c r="H52">
        <f aca="true" t="shared" si="6" ref="H52:H82">1/((1+F52)^G52)</f>
        <v>4.5423848119415534E-08</v>
      </c>
      <c r="I52">
        <v>3.5307270517047876E-06</v>
      </c>
      <c r="J52">
        <f aca="true" t="shared" si="7" ref="J52:J82">H52/I52</f>
        <v>0.012865295859526421</v>
      </c>
      <c r="K52">
        <v>28.75</v>
      </c>
      <c r="L52">
        <v>0.76</v>
      </c>
      <c r="M52">
        <v>27.62</v>
      </c>
      <c r="N52">
        <v>0.88</v>
      </c>
    </row>
    <row r="53" spans="1:14" ht="12.75">
      <c r="A53" t="s">
        <v>50</v>
      </c>
      <c r="B53" t="s">
        <v>12</v>
      </c>
      <c r="C53" t="s">
        <v>2</v>
      </c>
      <c r="D53" t="s">
        <v>3</v>
      </c>
      <c r="E53">
        <f t="shared" si="4"/>
        <v>0.745</v>
      </c>
      <c r="F53">
        <v>0.821875</v>
      </c>
      <c r="G53">
        <f t="shared" si="5"/>
        <v>27.855</v>
      </c>
      <c r="H53">
        <f t="shared" si="6"/>
        <v>5.536751771633548E-08</v>
      </c>
      <c r="I53">
        <v>5.355339881034904E-06</v>
      </c>
      <c r="J53">
        <f t="shared" si="7"/>
        <v>0.01033874953715092</v>
      </c>
      <c r="K53">
        <v>28.04</v>
      </c>
      <c r="L53">
        <v>0.69</v>
      </c>
      <c r="M53">
        <v>27.67</v>
      </c>
      <c r="N53">
        <v>0.8</v>
      </c>
    </row>
    <row r="54" spans="1:14" ht="12.75">
      <c r="A54" t="s">
        <v>51</v>
      </c>
      <c r="B54" t="s">
        <v>12</v>
      </c>
      <c r="C54" t="s">
        <v>2</v>
      </c>
      <c r="D54" t="s">
        <v>3</v>
      </c>
      <c r="E54">
        <f t="shared" si="4"/>
        <v>0.8200000000000001</v>
      </c>
      <c r="F54">
        <v>0.821875</v>
      </c>
      <c r="G54">
        <f t="shared" si="5"/>
        <v>28.975</v>
      </c>
      <c r="H54">
        <f t="shared" si="6"/>
        <v>2.827966416390251E-08</v>
      </c>
      <c r="I54">
        <v>1.2183646634964933E-06</v>
      </c>
      <c r="J54">
        <f t="shared" si="7"/>
        <v>0.023211165762756798</v>
      </c>
      <c r="K54">
        <v>28.87</v>
      </c>
      <c r="L54">
        <v>0.84</v>
      </c>
      <c r="M54">
        <v>29.08</v>
      </c>
      <c r="N54">
        <v>0.8</v>
      </c>
    </row>
    <row r="55" spans="1:14" ht="12.75">
      <c r="A55" t="s">
        <v>52</v>
      </c>
      <c r="B55" t="s">
        <v>12</v>
      </c>
      <c r="C55" t="s">
        <v>2</v>
      </c>
      <c r="D55" t="s">
        <v>3</v>
      </c>
      <c r="E55">
        <f t="shared" si="4"/>
        <v>0.77</v>
      </c>
      <c r="F55">
        <v>0.821875</v>
      </c>
      <c r="G55">
        <f t="shared" si="5"/>
        <v>29.16</v>
      </c>
      <c r="H55">
        <f t="shared" si="6"/>
        <v>2.5309193781910497E-08</v>
      </c>
      <c r="I55">
        <v>1.4962917779131186E-06</v>
      </c>
      <c r="J55">
        <f t="shared" si="7"/>
        <v>0.016914611278028464</v>
      </c>
      <c r="K55">
        <v>29.35</v>
      </c>
      <c r="L55">
        <v>0.74</v>
      </c>
      <c r="M55">
        <v>28.97</v>
      </c>
      <c r="N55">
        <v>0.8</v>
      </c>
    </row>
    <row r="56" spans="1:14" ht="12.75">
      <c r="A56" t="s">
        <v>53</v>
      </c>
      <c r="B56" t="s">
        <v>12</v>
      </c>
      <c r="C56" t="s">
        <v>2</v>
      </c>
      <c r="D56" t="s">
        <v>3</v>
      </c>
      <c r="E56">
        <f t="shared" si="4"/>
        <v>0.8200000000000001</v>
      </c>
      <c r="F56">
        <v>0.821875</v>
      </c>
      <c r="G56">
        <f t="shared" si="5"/>
        <v>29.665</v>
      </c>
      <c r="H56">
        <f t="shared" si="6"/>
        <v>1.8694610879818186E-08</v>
      </c>
      <c r="I56">
        <v>2.6645197674320536E-06</v>
      </c>
      <c r="J56">
        <f t="shared" si="7"/>
        <v>0.00701612767460728</v>
      </c>
      <c r="K56">
        <v>29.92</v>
      </c>
      <c r="L56">
        <v>0.79</v>
      </c>
      <c r="M56">
        <v>29.41</v>
      </c>
      <c r="N56">
        <v>0.85</v>
      </c>
    </row>
    <row r="57" spans="1:14" ht="12.75">
      <c r="A57" t="s">
        <v>54</v>
      </c>
      <c r="B57" t="s">
        <v>12</v>
      </c>
      <c r="C57" t="s">
        <v>2</v>
      </c>
      <c r="D57" t="s">
        <v>3</v>
      </c>
      <c r="E57">
        <f t="shared" si="4"/>
        <v>0.825</v>
      </c>
      <c r="F57">
        <v>0.821875</v>
      </c>
      <c r="G57">
        <f t="shared" si="5"/>
        <v>29.700000000000003</v>
      </c>
      <c r="H57">
        <f t="shared" si="6"/>
        <v>1.8306203242563962E-08</v>
      </c>
      <c r="I57">
        <v>1.496291777913116E-06</v>
      </c>
      <c r="J57">
        <f t="shared" si="7"/>
        <v>0.012234380695518954</v>
      </c>
      <c r="K57">
        <v>29.8</v>
      </c>
      <c r="L57">
        <v>0.83</v>
      </c>
      <c r="M57">
        <v>29.6</v>
      </c>
      <c r="N57">
        <v>0.82</v>
      </c>
    </row>
    <row r="58" spans="1:14" ht="12.75">
      <c r="A58" t="s">
        <v>55</v>
      </c>
      <c r="B58" t="s">
        <v>12</v>
      </c>
      <c r="C58" t="s">
        <v>2</v>
      </c>
      <c r="D58" t="s">
        <v>3</v>
      </c>
      <c r="E58">
        <f t="shared" si="4"/>
        <v>0.845</v>
      </c>
      <c r="F58">
        <v>0.821875</v>
      </c>
      <c r="G58">
        <f t="shared" si="5"/>
        <v>28.705</v>
      </c>
      <c r="H58">
        <f t="shared" si="6"/>
        <v>3.32517313697129E-08</v>
      </c>
      <c r="I58">
        <v>4.192120099183302E-06</v>
      </c>
      <c r="J58">
        <f t="shared" si="7"/>
        <v>0.007931960579132957</v>
      </c>
      <c r="K58">
        <v>28.45</v>
      </c>
      <c r="L58">
        <v>0.83</v>
      </c>
      <c r="M58">
        <v>28.96</v>
      </c>
      <c r="N58">
        <v>0.86</v>
      </c>
    </row>
    <row r="59" spans="1:14" ht="12.75">
      <c r="A59" t="s">
        <v>56</v>
      </c>
      <c r="B59" t="s">
        <v>12</v>
      </c>
      <c r="C59" t="s">
        <v>57</v>
      </c>
      <c r="D59" t="s">
        <v>3</v>
      </c>
      <c r="E59">
        <f t="shared" si="4"/>
        <v>0.825</v>
      </c>
      <c r="F59">
        <v>0.821875</v>
      </c>
      <c r="G59">
        <f t="shared" si="5"/>
        <v>28.174999999999997</v>
      </c>
      <c r="H59">
        <f t="shared" si="6"/>
        <v>4.569714932797058E-08</v>
      </c>
      <c r="I59">
        <v>4.639188163138442E-06</v>
      </c>
      <c r="J59">
        <f t="shared" si="7"/>
        <v>0.009850247008962911</v>
      </c>
      <c r="K59">
        <v>28.31</v>
      </c>
      <c r="L59">
        <v>0.83</v>
      </c>
      <c r="M59">
        <v>28.04</v>
      </c>
      <c r="N59">
        <v>0.82</v>
      </c>
    </row>
    <row r="60" spans="1:14" ht="12.75">
      <c r="A60" t="s">
        <v>58</v>
      </c>
      <c r="B60" t="s">
        <v>12</v>
      </c>
      <c r="C60" t="s">
        <v>57</v>
      </c>
      <c r="D60" t="s">
        <v>3</v>
      </c>
      <c r="E60">
        <f t="shared" si="4"/>
        <v>0.8400000000000001</v>
      </c>
      <c r="F60">
        <v>0.821875</v>
      </c>
      <c r="G60">
        <f t="shared" si="5"/>
        <v>27.82</v>
      </c>
      <c r="H60">
        <f t="shared" si="6"/>
        <v>5.6542265229617086E-08</v>
      </c>
      <c r="I60">
        <v>9.014479515998845E-06</v>
      </c>
      <c r="J60">
        <f t="shared" si="7"/>
        <v>0.006272382684908896</v>
      </c>
      <c r="K60">
        <v>27.55</v>
      </c>
      <c r="L60">
        <v>0.88</v>
      </c>
      <c r="M60">
        <v>28.09</v>
      </c>
      <c r="N60">
        <v>0.8</v>
      </c>
    </row>
    <row r="61" spans="1:14" ht="12.75">
      <c r="A61" t="s">
        <v>59</v>
      </c>
      <c r="B61" t="s">
        <v>12</v>
      </c>
      <c r="C61" t="s">
        <v>57</v>
      </c>
      <c r="D61" t="s">
        <v>3</v>
      </c>
      <c r="E61">
        <f t="shared" si="4"/>
        <v>0.895</v>
      </c>
      <c r="F61">
        <v>0.821875</v>
      </c>
      <c r="G61">
        <f t="shared" si="5"/>
        <v>26.985</v>
      </c>
      <c r="H61">
        <f t="shared" si="6"/>
        <v>9.33052787759652E-08</v>
      </c>
      <c r="I61">
        <v>8.238007683191368E-06</v>
      </c>
      <c r="J61">
        <f t="shared" si="7"/>
        <v>0.011326194677669826</v>
      </c>
      <c r="K61">
        <v>26.94</v>
      </c>
      <c r="L61">
        <v>0.93</v>
      </c>
      <c r="M61">
        <v>27.03</v>
      </c>
      <c r="N61">
        <v>0.86</v>
      </c>
    </row>
    <row r="62" spans="1:14" ht="12.75">
      <c r="A62" t="s">
        <v>60</v>
      </c>
      <c r="B62" t="s">
        <v>12</v>
      </c>
      <c r="C62" t="s">
        <v>57</v>
      </c>
      <c r="D62" t="s">
        <v>3</v>
      </c>
      <c r="E62">
        <f t="shared" si="4"/>
        <v>0.855</v>
      </c>
      <c r="F62">
        <v>0.821875</v>
      </c>
      <c r="G62">
        <f t="shared" si="5"/>
        <v>28.869999999999997</v>
      </c>
      <c r="H62">
        <f t="shared" si="6"/>
        <v>3.011817817588265E-08</v>
      </c>
      <c r="I62">
        <v>4.110328688547511E-06</v>
      </c>
      <c r="J62">
        <f t="shared" si="7"/>
        <v>0.0073274378907458295</v>
      </c>
      <c r="K62">
        <v>28.79</v>
      </c>
      <c r="L62">
        <v>0.87</v>
      </c>
      <c r="M62">
        <v>28.95</v>
      </c>
      <c r="N62">
        <v>0.84</v>
      </c>
    </row>
    <row r="63" spans="1:14" ht="12.75">
      <c r="A63" t="s">
        <v>61</v>
      </c>
      <c r="B63" t="s">
        <v>12</v>
      </c>
      <c r="C63" t="s">
        <v>57</v>
      </c>
      <c r="D63" t="s">
        <v>3</v>
      </c>
      <c r="E63">
        <f t="shared" si="4"/>
        <v>0.845</v>
      </c>
      <c r="F63">
        <v>0.821875</v>
      </c>
      <c r="G63">
        <f t="shared" si="5"/>
        <v>29.035</v>
      </c>
      <c r="H63">
        <f t="shared" si="6"/>
        <v>2.7279922556466952E-08</v>
      </c>
      <c r="I63">
        <v>2.8427282290107113E-06</v>
      </c>
      <c r="J63">
        <f t="shared" si="7"/>
        <v>0.009596387821413569</v>
      </c>
      <c r="K63">
        <v>29.13</v>
      </c>
      <c r="L63">
        <v>0.8</v>
      </c>
      <c r="M63">
        <v>28.94</v>
      </c>
      <c r="N63">
        <v>0.89</v>
      </c>
    </row>
    <row r="64" spans="1:14" ht="12.75">
      <c r="A64" t="s">
        <v>62</v>
      </c>
      <c r="B64" t="s">
        <v>12</v>
      </c>
      <c r="C64" t="s">
        <v>57</v>
      </c>
      <c r="D64" t="s">
        <v>3</v>
      </c>
      <c r="E64">
        <f t="shared" si="4"/>
        <v>0.755</v>
      </c>
      <c r="F64">
        <v>0.821875</v>
      </c>
      <c r="G64">
        <f t="shared" si="5"/>
        <v>30.715</v>
      </c>
      <c r="H64">
        <f t="shared" si="6"/>
        <v>9.957995476846046E-09</v>
      </c>
      <c r="I64">
        <v>2.085766192222433E-06</v>
      </c>
      <c r="J64">
        <f t="shared" si="7"/>
        <v>0.004774262577453884</v>
      </c>
      <c r="K64">
        <v>30.45</v>
      </c>
      <c r="L64">
        <v>0.75</v>
      </c>
      <c r="M64">
        <v>30.98</v>
      </c>
      <c r="N64">
        <v>0.76</v>
      </c>
    </row>
    <row r="65" spans="1:14" ht="12.75">
      <c r="A65" t="s">
        <v>63</v>
      </c>
      <c r="B65" t="s">
        <v>12</v>
      </c>
      <c r="C65" t="s">
        <v>57</v>
      </c>
      <c r="D65" t="s">
        <v>3</v>
      </c>
      <c r="E65">
        <f t="shared" si="4"/>
        <v>0.85</v>
      </c>
      <c r="F65">
        <v>0.821875</v>
      </c>
      <c r="G65">
        <f t="shared" si="5"/>
        <v>28.53</v>
      </c>
      <c r="H65">
        <f t="shared" si="6"/>
        <v>3.6932186006743344E-08</v>
      </c>
      <c r="I65">
        <v>5.976716642605636E-06</v>
      </c>
      <c r="J65">
        <f t="shared" si="7"/>
        <v>0.006179343645550883</v>
      </c>
      <c r="K65">
        <v>28.63</v>
      </c>
      <c r="L65">
        <v>0.84</v>
      </c>
      <c r="M65">
        <v>28.43</v>
      </c>
      <c r="N65">
        <v>0.86</v>
      </c>
    </row>
    <row r="66" spans="1:14" ht="12.75">
      <c r="A66" t="s">
        <v>64</v>
      </c>
      <c r="B66" t="s">
        <v>12</v>
      </c>
      <c r="C66" t="s">
        <v>57</v>
      </c>
      <c r="D66" t="s">
        <v>3</v>
      </c>
      <c r="E66">
        <f t="shared" si="4"/>
        <v>0.8300000000000001</v>
      </c>
      <c r="F66">
        <v>0.821875</v>
      </c>
      <c r="G66">
        <f t="shared" si="5"/>
        <v>28.79</v>
      </c>
      <c r="H66">
        <f t="shared" si="6"/>
        <v>3.159877047504851E-08</v>
      </c>
      <c r="I66">
        <v>7.549638923324326E-06</v>
      </c>
      <c r="J66">
        <f t="shared" si="7"/>
        <v>0.004185467781435917</v>
      </c>
      <c r="K66">
        <v>29.05</v>
      </c>
      <c r="L66">
        <v>0.8</v>
      </c>
      <c r="M66">
        <v>28.53</v>
      </c>
      <c r="N66">
        <v>0.86</v>
      </c>
    </row>
    <row r="67" spans="1:14" ht="12.75">
      <c r="A67" t="s">
        <v>65</v>
      </c>
      <c r="B67" t="s">
        <v>1</v>
      </c>
      <c r="C67" t="s">
        <v>2</v>
      </c>
      <c r="D67" t="s">
        <v>3</v>
      </c>
      <c r="E67">
        <f t="shared" si="4"/>
        <v>0.78</v>
      </c>
      <c r="F67">
        <v>0.821875</v>
      </c>
      <c r="G67">
        <f t="shared" si="5"/>
        <v>30.535</v>
      </c>
      <c r="H67">
        <f t="shared" si="6"/>
        <v>1.1093415213662695E-08</v>
      </c>
      <c r="I67">
        <v>2.9569887346103734E-06</v>
      </c>
      <c r="J67">
        <f t="shared" si="7"/>
        <v>0.003751591977276983</v>
      </c>
      <c r="K67">
        <v>30.48</v>
      </c>
      <c r="L67">
        <v>0.79</v>
      </c>
      <c r="M67">
        <v>30.59</v>
      </c>
      <c r="N67">
        <v>0.77</v>
      </c>
    </row>
    <row r="68" spans="1:14" ht="12.75">
      <c r="A68" t="s">
        <v>66</v>
      </c>
      <c r="B68" t="s">
        <v>1</v>
      </c>
      <c r="C68" t="s">
        <v>2</v>
      </c>
      <c r="D68" t="s">
        <v>3</v>
      </c>
      <c r="E68">
        <f t="shared" si="4"/>
        <v>0.9199999999999999</v>
      </c>
      <c r="F68">
        <v>0.821875</v>
      </c>
      <c r="G68">
        <f t="shared" si="5"/>
        <v>26.79</v>
      </c>
      <c r="H68">
        <f t="shared" si="6"/>
        <v>1.0488354001947056E-07</v>
      </c>
      <c r="I68">
        <v>6.466828176739794E-06</v>
      </c>
      <c r="J68">
        <f t="shared" si="7"/>
        <v>0.01621869905198979</v>
      </c>
      <c r="K68">
        <v>26.6</v>
      </c>
      <c r="L68">
        <v>0.87</v>
      </c>
      <c r="M68">
        <v>26.98</v>
      </c>
      <c r="N68">
        <v>0.97</v>
      </c>
    </row>
    <row r="69" spans="1:14" ht="12.75">
      <c r="A69" t="s">
        <v>67</v>
      </c>
      <c r="B69" t="s">
        <v>1</v>
      </c>
      <c r="C69" t="s">
        <v>2</v>
      </c>
      <c r="D69" t="s">
        <v>3</v>
      </c>
      <c r="E69">
        <f t="shared" si="4"/>
        <v>0.88</v>
      </c>
      <c r="F69">
        <v>0.821875</v>
      </c>
      <c r="G69">
        <f t="shared" si="5"/>
        <v>27.58</v>
      </c>
      <c r="H69">
        <f t="shared" si="6"/>
        <v>6.529766655335565E-08</v>
      </c>
      <c r="I69">
        <v>6.061427657298862E-06</v>
      </c>
      <c r="J69">
        <f t="shared" si="7"/>
        <v>0.010772654603033583</v>
      </c>
      <c r="K69">
        <v>27.64</v>
      </c>
      <c r="L69">
        <v>0.9</v>
      </c>
      <c r="M69">
        <v>27.52</v>
      </c>
      <c r="N69">
        <v>0.86</v>
      </c>
    </row>
    <row r="70" spans="1:14" ht="12.75">
      <c r="A70" t="s">
        <v>68</v>
      </c>
      <c r="B70" t="s">
        <v>1</v>
      </c>
      <c r="C70" t="s">
        <v>2</v>
      </c>
      <c r="D70" t="s">
        <v>3</v>
      </c>
      <c r="E70">
        <f t="shared" si="4"/>
        <v>0.865</v>
      </c>
      <c r="F70">
        <v>0.821875</v>
      </c>
      <c r="G70">
        <f t="shared" si="5"/>
        <v>29.515</v>
      </c>
      <c r="H70">
        <f t="shared" si="6"/>
        <v>2.0454751908607624E-08</v>
      </c>
      <c r="I70">
        <v>3.394296820050439E-06</v>
      </c>
      <c r="J70">
        <f t="shared" si="7"/>
        <v>0.006026211905741251</v>
      </c>
      <c r="K70">
        <v>29.5</v>
      </c>
      <c r="L70">
        <v>0.86</v>
      </c>
      <c r="M70">
        <v>29.53</v>
      </c>
      <c r="N70">
        <v>0.87</v>
      </c>
    </row>
    <row r="71" spans="1:14" ht="12.75">
      <c r="A71" t="s">
        <v>69</v>
      </c>
      <c r="B71" t="s">
        <v>1</v>
      </c>
      <c r="C71" t="s">
        <v>2</v>
      </c>
      <c r="D71" t="s">
        <v>3</v>
      </c>
      <c r="E71">
        <f t="shared" si="4"/>
        <v>0.87</v>
      </c>
      <c r="F71">
        <v>0.821875</v>
      </c>
      <c r="G71">
        <f t="shared" si="5"/>
        <v>28.740000000000002</v>
      </c>
      <c r="H71">
        <f t="shared" si="6"/>
        <v>3.256087845499056E-08</v>
      </c>
      <c r="I71">
        <v>5.370435325584226E-06</v>
      </c>
      <c r="J71">
        <f t="shared" si="7"/>
        <v>0.006062986793616848</v>
      </c>
      <c r="K71">
        <v>28.73</v>
      </c>
      <c r="L71">
        <v>0.87</v>
      </c>
      <c r="M71">
        <v>28.75</v>
      </c>
      <c r="N71">
        <v>0.87</v>
      </c>
    </row>
    <row r="72" spans="1:14" ht="12.75">
      <c r="A72" t="s">
        <v>70</v>
      </c>
      <c r="B72" t="s">
        <v>1</v>
      </c>
      <c r="C72" t="s">
        <v>2</v>
      </c>
      <c r="D72" t="s">
        <v>3</v>
      </c>
      <c r="E72">
        <f t="shared" si="4"/>
        <v>0.78</v>
      </c>
      <c r="F72">
        <v>0.821875</v>
      </c>
      <c r="G72">
        <f t="shared" si="5"/>
        <v>27.82</v>
      </c>
      <c r="H72">
        <f t="shared" si="6"/>
        <v>5.6542265229617086E-08</v>
      </c>
      <c r="I72">
        <v>4.71820383811413E-06</v>
      </c>
      <c r="J72">
        <f t="shared" si="7"/>
        <v>0.011983853849819485</v>
      </c>
      <c r="K72">
        <v>27.51</v>
      </c>
      <c r="L72">
        <v>0.81</v>
      </c>
      <c r="M72">
        <v>28.13</v>
      </c>
      <c r="N72">
        <v>0.75</v>
      </c>
    </row>
    <row r="73" spans="1:14" ht="12.75">
      <c r="A73" t="s">
        <v>71</v>
      </c>
      <c r="B73" t="s">
        <v>1</v>
      </c>
      <c r="C73" t="s">
        <v>2</v>
      </c>
      <c r="D73" t="s">
        <v>3</v>
      </c>
      <c r="E73">
        <f t="shared" si="4"/>
        <v>0.7949999999999999</v>
      </c>
      <c r="F73">
        <v>0.821875</v>
      </c>
      <c r="G73">
        <f t="shared" si="5"/>
        <v>30.6</v>
      </c>
      <c r="H73">
        <f t="shared" si="6"/>
        <v>1.0669192744709833E-08</v>
      </c>
      <c r="I73">
        <v>3.0671961174131795E-06</v>
      </c>
      <c r="J73">
        <f t="shared" si="7"/>
        <v>0.0034784840408927115</v>
      </c>
      <c r="K73">
        <v>30.08</v>
      </c>
      <c r="L73">
        <v>0.86</v>
      </c>
      <c r="M73">
        <v>31.12</v>
      </c>
      <c r="N73">
        <v>0.73</v>
      </c>
    </row>
    <row r="74" spans="1:14" ht="12.75">
      <c r="A74" t="s">
        <v>72</v>
      </c>
      <c r="B74" t="s">
        <v>1</v>
      </c>
      <c r="C74" t="s">
        <v>2</v>
      </c>
      <c r="D74" t="s">
        <v>3</v>
      </c>
      <c r="E74">
        <f t="shared" si="4"/>
        <v>0.81</v>
      </c>
      <c r="F74">
        <v>0.821875</v>
      </c>
      <c r="G74">
        <f t="shared" si="5"/>
        <v>28.479999999999997</v>
      </c>
      <c r="H74">
        <f t="shared" si="6"/>
        <v>3.8056683901427374E-08</v>
      </c>
      <c r="I74">
        <v>6.199469705958897E-06</v>
      </c>
      <c r="J74">
        <f t="shared" si="7"/>
        <v>0.00613869987377267</v>
      </c>
      <c r="K74">
        <v>28.31</v>
      </c>
      <c r="L74">
        <v>0.82</v>
      </c>
      <c r="M74">
        <v>28.65</v>
      </c>
      <c r="N74">
        <v>0.8</v>
      </c>
    </row>
    <row r="75" spans="1:14" ht="12.75">
      <c r="A75" t="s">
        <v>73</v>
      </c>
      <c r="B75" t="s">
        <v>1</v>
      </c>
      <c r="C75" t="s">
        <v>57</v>
      </c>
      <c r="D75" t="s">
        <v>3</v>
      </c>
      <c r="E75">
        <f t="shared" si="4"/>
        <v>0.785</v>
      </c>
      <c r="F75">
        <v>0.821875</v>
      </c>
      <c r="G75">
        <f t="shared" si="5"/>
        <v>29.515</v>
      </c>
      <c r="H75">
        <f t="shared" si="6"/>
        <v>2.0454751908607624E-08</v>
      </c>
      <c r="I75">
        <v>3.217534627546347E-06</v>
      </c>
      <c r="J75">
        <f t="shared" si="7"/>
        <v>0.0063572748319436646</v>
      </c>
      <c r="K75">
        <v>29.39</v>
      </c>
      <c r="L75">
        <v>0.8</v>
      </c>
      <c r="M75">
        <v>29.64</v>
      </c>
      <c r="N75">
        <v>0.77</v>
      </c>
    </row>
    <row r="76" spans="1:14" ht="12.75">
      <c r="A76" t="s">
        <v>74</v>
      </c>
      <c r="B76" t="s">
        <v>1</v>
      </c>
      <c r="C76" t="s">
        <v>57</v>
      </c>
      <c r="D76" t="s">
        <v>3</v>
      </c>
      <c r="E76">
        <f t="shared" si="4"/>
        <v>0.81</v>
      </c>
      <c r="F76">
        <v>0.821875</v>
      </c>
      <c r="G76">
        <f t="shared" si="5"/>
        <v>28.88</v>
      </c>
      <c r="H76">
        <f t="shared" si="6"/>
        <v>2.993805021131601E-08</v>
      </c>
      <c r="I76">
        <v>3.7246951443710583E-06</v>
      </c>
      <c r="J76">
        <f t="shared" si="7"/>
        <v>0.008037718269791785</v>
      </c>
      <c r="K76">
        <v>28.68</v>
      </c>
      <c r="L76">
        <v>0.89</v>
      </c>
      <c r="M76">
        <v>29.08</v>
      </c>
      <c r="N76">
        <v>0.73</v>
      </c>
    </row>
    <row r="77" spans="1:14" ht="12.75">
      <c r="A77" t="s">
        <v>75</v>
      </c>
      <c r="B77" t="s">
        <v>1</v>
      </c>
      <c r="C77" t="s">
        <v>57</v>
      </c>
      <c r="D77" t="s">
        <v>3</v>
      </c>
      <c r="E77">
        <f t="shared" si="4"/>
        <v>0.85</v>
      </c>
      <c r="F77">
        <v>0.821875</v>
      </c>
      <c r="G77">
        <f t="shared" si="5"/>
        <v>27.630000000000003</v>
      </c>
      <c r="H77">
        <f t="shared" si="6"/>
        <v>6.336825281995693E-08</v>
      </c>
      <c r="I77">
        <v>5.761967316601979E-06</v>
      </c>
      <c r="J77">
        <f t="shared" si="7"/>
        <v>0.010997676546580494</v>
      </c>
      <c r="K77">
        <v>27.44</v>
      </c>
      <c r="L77">
        <v>0.88</v>
      </c>
      <c r="M77">
        <v>27.82</v>
      </c>
      <c r="N77">
        <v>0.82</v>
      </c>
    </row>
    <row r="78" spans="1:14" ht="12.75">
      <c r="A78" t="s">
        <v>76</v>
      </c>
      <c r="B78" t="s">
        <v>1</v>
      </c>
      <c r="C78" t="s">
        <v>57</v>
      </c>
      <c r="D78" t="s">
        <v>3</v>
      </c>
      <c r="E78">
        <f t="shared" si="4"/>
        <v>0.85</v>
      </c>
      <c r="F78">
        <v>0.821875</v>
      </c>
      <c r="G78">
        <f t="shared" si="5"/>
        <v>28.695</v>
      </c>
      <c r="H78">
        <f t="shared" si="6"/>
        <v>3.3451796726262925E-08</v>
      </c>
      <c r="I78">
        <v>2.634687667389797E-06</v>
      </c>
      <c r="J78">
        <f t="shared" si="7"/>
        <v>0.01269668399040401</v>
      </c>
      <c r="K78">
        <v>28.62</v>
      </c>
      <c r="L78">
        <v>0.86</v>
      </c>
      <c r="M78">
        <v>28.77</v>
      </c>
      <c r="N78">
        <v>0.84</v>
      </c>
    </row>
    <row r="79" spans="1:14" ht="12.75">
      <c r="A79" t="s">
        <v>77</v>
      </c>
      <c r="B79" t="s">
        <v>1</v>
      </c>
      <c r="C79" t="s">
        <v>57</v>
      </c>
      <c r="D79" t="s">
        <v>3</v>
      </c>
      <c r="E79">
        <f t="shared" si="4"/>
        <v>0.8300000000000001</v>
      </c>
      <c r="F79">
        <v>0.821875</v>
      </c>
      <c r="G79">
        <f t="shared" si="5"/>
        <v>28.785</v>
      </c>
      <c r="H79">
        <f t="shared" si="6"/>
        <v>3.169368791866128E-08</v>
      </c>
      <c r="I79">
        <v>4.360618008050891E-06</v>
      </c>
      <c r="J79">
        <f t="shared" si="7"/>
        <v>0.007268164251063973</v>
      </c>
      <c r="K79">
        <v>28.8</v>
      </c>
      <c r="L79">
        <v>0.86</v>
      </c>
      <c r="M79">
        <v>28.77</v>
      </c>
      <c r="N79">
        <v>0.8</v>
      </c>
    </row>
    <row r="80" spans="1:14" ht="12.75">
      <c r="A80" t="s">
        <v>78</v>
      </c>
      <c r="B80" t="s">
        <v>1</v>
      </c>
      <c r="C80" t="s">
        <v>57</v>
      </c>
      <c r="D80" t="s">
        <v>3</v>
      </c>
      <c r="E80">
        <f t="shared" si="4"/>
        <v>0.805</v>
      </c>
      <c r="F80">
        <v>0.821875</v>
      </c>
      <c r="G80">
        <f t="shared" si="5"/>
        <v>29.285</v>
      </c>
      <c r="H80">
        <f t="shared" si="6"/>
        <v>2.3480832416749203E-08</v>
      </c>
      <c r="I80">
        <v>9.298692880636948E-07</v>
      </c>
      <c r="J80">
        <f t="shared" si="7"/>
        <v>0.02525175604588932</v>
      </c>
      <c r="K80">
        <v>29.34</v>
      </c>
      <c r="L80">
        <v>0.81</v>
      </c>
      <c r="M80">
        <v>29.23</v>
      </c>
      <c r="N80">
        <v>0.8</v>
      </c>
    </row>
    <row r="81" spans="1:14" ht="12.75">
      <c r="A81" t="s">
        <v>79</v>
      </c>
      <c r="B81" t="s">
        <v>1</v>
      </c>
      <c r="C81" t="s">
        <v>57</v>
      </c>
      <c r="D81" t="s">
        <v>3</v>
      </c>
      <c r="E81">
        <f t="shared" si="4"/>
        <v>0.8300000000000001</v>
      </c>
      <c r="F81">
        <v>0.821875</v>
      </c>
      <c r="G81">
        <f t="shared" si="5"/>
        <v>29.355</v>
      </c>
      <c r="H81">
        <f t="shared" si="6"/>
        <v>2.251527151903625E-08</v>
      </c>
      <c r="I81">
        <v>8.521020624613866E-06</v>
      </c>
      <c r="J81">
        <f t="shared" si="7"/>
        <v>0.002642320974320672</v>
      </c>
      <c r="K81">
        <v>28.84</v>
      </c>
      <c r="L81">
        <v>0.89</v>
      </c>
      <c r="M81">
        <v>29.87</v>
      </c>
      <c r="N81">
        <v>0.77</v>
      </c>
    </row>
    <row r="82" spans="1:14" ht="12.75">
      <c r="A82" t="s">
        <v>80</v>
      </c>
      <c r="B82" t="s">
        <v>1</v>
      </c>
      <c r="C82" t="s">
        <v>57</v>
      </c>
      <c r="D82" t="s">
        <v>3</v>
      </c>
      <c r="E82">
        <f t="shared" si="4"/>
        <v>0.8200000000000001</v>
      </c>
      <c r="F82">
        <v>0.821875</v>
      </c>
      <c r="G82">
        <f t="shared" si="5"/>
        <v>30.314999999999998</v>
      </c>
      <c r="H82">
        <f t="shared" si="6"/>
        <v>1.2658415744487289E-08</v>
      </c>
      <c r="I82">
        <v>2.3017144451273015E-06</v>
      </c>
      <c r="J82">
        <f t="shared" si="7"/>
        <v>0.0054995595875435305</v>
      </c>
      <c r="K82">
        <v>30.25</v>
      </c>
      <c r="L82">
        <v>0.8</v>
      </c>
      <c r="M82">
        <v>30.38</v>
      </c>
      <c r="N82">
        <v>0.84</v>
      </c>
    </row>
    <row r="84" spans="9:10" ht="12.75">
      <c r="I84" t="s">
        <v>82</v>
      </c>
      <c r="J84">
        <f>AVERAGE(J51:J58)</f>
        <v>0.012820973102619069</v>
      </c>
    </row>
    <row r="85" spans="9:10" ht="12.75">
      <c r="I85" t="s">
        <v>83</v>
      </c>
      <c r="J85">
        <f>AVERAGE(J59:J66)</f>
        <v>0.007438965511017714</v>
      </c>
    </row>
    <row r="86" spans="9:10" ht="12.75">
      <c r="I86" t="s">
        <v>84</v>
      </c>
      <c r="J86">
        <f>AVERAGE(J67:J74)</f>
        <v>0.008054147762017915</v>
      </c>
    </row>
    <row r="87" spans="9:10" ht="12.75">
      <c r="I87" t="s">
        <v>85</v>
      </c>
      <c r="J87">
        <f>AVERAGE(J75:J82)</f>
        <v>0.00984389431219218</v>
      </c>
    </row>
    <row r="88" spans="9:10" ht="12.75">
      <c r="I88" t="s">
        <v>45</v>
      </c>
      <c r="J88">
        <f>AVERAGE(J51:J66)</f>
        <v>0.010129969306818393</v>
      </c>
    </row>
    <row r="89" spans="9:10" ht="12.75">
      <c r="I89" t="s">
        <v>44</v>
      </c>
      <c r="J89">
        <f>AVERAGE(J67:J82)</f>
        <v>0.008949021037105048</v>
      </c>
    </row>
    <row r="90" spans="9:10" ht="12.75">
      <c r="I90" t="s">
        <v>86</v>
      </c>
      <c r="J90">
        <f>(SUM(J51:J58)+SUM(J67:J74))/16</f>
        <v>0.010437560432318492</v>
      </c>
    </row>
    <row r="91" spans="9:10" ht="12.75">
      <c r="I91" t="s">
        <v>87</v>
      </c>
      <c r="J91">
        <f>(SUM(J59:J66)+SUM(J75:J82))/16</f>
        <v>0.008641429911604947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Marine Fisheries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 Timmins-Schiffman</dc:creator>
  <cp:keywords/>
  <dc:description/>
  <cp:lastModifiedBy>Emma Timmins-Schiffman</cp:lastModifiedBy>
  <dcterms:created xsi:type="dcterms:W3CDTF">2010-01-12T17:27:54Z</dcterms:created>
  <cp:category/>
  <cp:version/>
  <cp:contentType/>
  <cp:contentStatus/>
</cp:coreProperties>
</file>